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F:\Skol\Populacka\2025EN\"/>
    </mc:Choice>
  </mc:AlternateContent>
  <xr:revisionPtr revIDLastSave="0" documentId="13_ncr:1_{E0D96163-0A7E-4ADE-B7AA-EB0141FAAC8A}" xr6:coauthVersionLast="47" xr6:coauthVersionMax="47" xr10:uidLastSave="{00000000-0000-0000-0000-000000000000}"/>
  <bookViews>
    <workbookView xWindow="-120" yWindow="-120" windowWidth="25440" windowHeight="15270" xr2:uid="{00000000-000D-0000-FFFF-FFFF00000000}"/>
  </bookViews>
  <sheets>
    <sheet name="formulas" sheetId="1" r:id="rId1"/>
    <sheet name="covid blank" sheetId="4" r:id="rId2"/>
    <sheet name="covid solved class"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E11" i="1"/>
  <c r="E12" i="1" s="1"/>
  <c r="E13" i="1" s="1"/>
  <c r="E14" i="1" s="1"/>
  <c r="E15" i="1" s="1"/>
  <c r="E16" i="1" s="1"/>
  <c r="E17" i="1" s="1"/>
  <c r="E18" i="1" s="1"/>
  <c r="E19" i="1" s="1"/>
  <c r="E20" i="1" s="1"/>
  <c r="E21" i="1" s="1"/>
  <c r="E22" i="1" s="1"/>
  <c r="E23" i="1" s="1"/>
  <c r="E24" i="1" s="1"/>
  <c r="E25" i="1" s="1"/>
  <c r="E26" i="1" s="1"/>
  <c r="E27" i="1" s="1"/>
  <c r="E28" i="1" s="1"/>
  <c r="E29" i="1" s="1"/>
  <c r="E30" i="1" s="1"/>
  <c r="C11" i="1"/>
  <c r="D11" i="1"/>
  <c r="D12" i="1" s="1"/>
  <c r="D13" i="1" s="1"/>
  <c r="D14" i="1" s="1"/>
  <c r="D15" i="1" s="1"/>
  <c r="D16" i="1" s="1"/>
  <c r="D17" i="1" s="1"/>
  <c r="D18" i="1" s="1"/>
  <c r="D19" i="1" s="1"/>
  <c r="D20" i="1" s="1"/>
  <c r="D21" i="1" s="1"/>
  <c r="D22" i="1" s="1"/>
  <c r="D23" i="1" s="1"/>
  <c r="D24" i="1" s="1"/>
  <c r="D25" i="1" s="1"/>
  <c r="D26" i="1" s="1"/>
  <c r="D27" i="1" s="1"/>
  <c r="D28" i="1" s="1"/>
  <c r="D29" i="1" s="1"/>
  <c r="D30" i="1" s="1"/>
  <c r="B4" i="1"/>
  <c r="B3" i="1"/>
  <c r="F11" i="1" s="1"/>
  <c r="F13" i="1" s="1"/>
  <c r="F14" i="1" s="1"/>
  <c r="F15" i="1" s="1"/>
  <c r="F16" i="1" s="1"/>
  <c r="F17" i="1" s="1"/>
  <c r="F18" i="1" s="1"/>
  <c r="F19" i="1" s="1"/>
  <c r="F20" i="1" s="1"/>
  <c r="F21" i="1" s="1"/>
  <c r="F22" i="1" s="1"/>
  <c r="F23" i="1" s="1"/>
  <c r="F24" i="1" s="1"/>
  <c r="F25" i="1" s="1"/>
  <c r="F26" i="1" s="1"/>
  <c r="F27" i="1" s="1"/>
  <c r="F28" i="1" s="1"/>
  <c r="F29" i="1" s="1"/>
  <c r="F30" i="1" s="1"/>
  <c r="I21" i="2" l="1"/>
  <c r="K1"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H177" i="2" s="1"/>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H127" i="2" s="1"/>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H47" i="2" l="1"/>
  <c r="H49" i="2"/>
  <c r="H27" i="2"/>
  <c r="H55" i="2"/>
  <c r="H56" i="2"/>
  <c r="H109" i="2"/>
  <c r="H86" i="2"/>
  <c r="H110" i="2"/>
  <c r="H124" i="2"/>
  <c r="H197" i="2"/>
  <c r="H50" i="2"/>
  <c r="H76" i="2"/>
  <c r="H170" i="2"/>
  <c r="H171" i="2"/>
  <c r="H41" i="2"/>
  <c r="H18" i="2"/>
  <c r="H136" i="2"/>
  <c r="H185" i="2"/>
  <c r="H40" i="2"/>
  <c r="H125" i="2"/>
  <c r="H186" i="2"/>
  <c r="H198" i="2"/>
  <c r="H199" i="2"/>
  <c r="H106" i="2"/>
  <c r="H59" i="2"/>
  <c r="H95" i="2"/>
  <c r="H118" i="2"/>
  <c r="H178" i="2"/>
  <c r="H202" i="2"/>
  <c r="H61" i="2"/>
  <c r="H119" i="2"/>
  <c r="H154" i="2"/>
  <c r="H51" i="2"/>
  <c r="H62" i="2"/>
  <c r="H85" i="2"/>
  <c r="H97" i="2"/>
  <c r="H133" i="2"/>
  <c r="H145" i="2"/>
  <c r="H43" i="2"/>
  <c r="H100" i="2"/>
  <c r="H134" i="2"/>
  <c r="H77" i="2"/>
  <c r="H89" i="2"/>
  <c r="H194" i="2"/>
  <c r="H91" i="2"/>
  <c r="H12" i="2"/>
  <c r="H80" i="2"/>
  <c r="H115" i="2"/>
  <c r="H93" i="2"/>
  <c r="H151" i="2"/>
  <c r="H79" i="2"/>
  <c r="H83" i="2"/>
  <c r="H142" i="2"/>
  <c r="H24" i="2"/>
  <c r="H67" i="2"/>
  <c r="H211" i="2"/>
  <c r="H14" i="2"/>
  <c r="H37" i="2"/>
  <c r="H71" i="2"/>
  <c r="H98" i="2"/>
  <c r="H137" i="2"/>
  <c r="H28" i="2"/>
  <c r="H70" i="2"/>
  <c r="H128" i="2"/>
  <c r="H139" i="2"/>
  <c r="H148" i="2"/>
  <c r="H158" i="2"/>
  <c r="H182" i="2"/>
  <c r="H203" i="2"/>
  <c r="H36" i="2"/>
  <c r="H72" i="2"/>
  <c r="H31" i="2"/>
  <c r="H121" i="2"/>
  <c r="H63" i="2"/>
  <c r="H74" i="2"/>
  <c r="H112" i="2"/>
  <c r="H162" i="2"/>
  <c r="H183" i="2"/>
  <c r="H8" i="2"/>
  <c r="H92" i="2"/>
  <c r="H33" i="2"/>
  <c r="H84" i="2"/>
  <c r="H103" i="2"/>
  <c r="H152" i="2"/>
  <c r="H174" i="2"/>
  <c r="H130" i="2"/>
  <c r="H19" i="2"/>
  <c r="H52" i="2"/>
  <c r="H73" i="2"/>
  <c r="H101" i="2"/>
  <c r="H206" i="2"/>
  <c r="H53" i="2"/>
  <c r="H22" i="2"/>
  <c r="H35" i="2"/>
  <c r="H44" i="2"/>
  <c r="H65" i="2"/>
  <c r="H94" i="2"/>
  <c r="H143" i="2"/>
  <c r="H165" i="2"/>
  <c r="H210" i="2"/>
  <c r="H96" i="2"/>
  <c r="H166" i="2"/>
  <c r="H25" i="2"/>
  <c r="H68" i="2"/>
  <c r="H87" i="2"/>
  <c r="H116" i="2"/>
  <c r="H155" i="2"/>
  <c r="H190" i="2"/>
  <c r="H15" i="2"/>
  <c r="H38" i="2"/>
  <c r="H48" i="2"/>
  <c r="H58" i="2"/>
  <c r="H69" i="2"/>
  <c r="H88" i="2"/>
  <c r="H107" i="2"/>
  <c r="H146" i="2"/>
  <c r="H157" i="2"/>
  <c r="H179" i="2"/>
  <c r="H9" i="2"/>
  <c r="H66" i="2"/>
  <c r="H21" i="2"/>
  <c r="H195" i="2"/>
  <c r="H10" i="2"/>
  <c r="H29" i="2"/>
  <c r="H175" i="2"/>
  <c r="H45" i="2"/>
  <c r="H81" i="2"/>
  <c r="H39" i="2"/>
  <c r="H46" i="2"/>
  <c r="H75" i="2"/>
  <c r="H82" i="2"/>
  <c r="H104" i="2"/>
  <c r="H113" i="2"/>
  <c r="H122" i="2"/>
  <c r="H131" i="2"/>
  <c r="H140" i="2"/>
  <c r="H149" i="2"/>
  <c r="H169" i="2"/>
  <c r="H187" i="2"/>
  <c r="H30" i="2"/>
  <c r="H13" i="2"/>
  <c r="H23" i="2"/>
  <c r="H32" i="2"/>
  <c r="H54" i="2"/>
  <c r="H90" i="2"/>
  <c r="H159" i="2"/>
  <c r="H189" i="2"/>
  <c r="H207" i="2"/>
  <c r="H20" i="2"/>
  <c r="H204" i="2"/>
  <c r="H11" i="2"/>
  <c r="H60" i="2"/>
  <c r="H167" i="2"/>
  <c r="H161" i="2"/>
  <c r="H209" i="2"/>
  <c r="H181" i="2"/>
  <c r="H34" i="2"/>
  <c r="H200" i="2"/>
  <c r="H17" i="2"/>
  <c r="H26" i="2"/>
  <c r="H42" i="2"/>
  <c r="H78" i="2"/>
  <c r="H173" i="2"/>
  <c r="H191" i="2"/>
  <c r="H16" i="2"/>
  <c r="H57" i="2"/>
  <c r="H64" i="2"/>
  <c r="H163" i="2"/>
  <c r="H193" i="2"/>
  <c r="H156" i="2"/>
  <c r="H160" i="2"/>
  <c r="H164" i="2"/>
  <c r="H168" i="2"/>
  <c r="H172" i="2"/>
  <c r="H176" i="2"/>
  <c r="H180" i="2"/>
  <c r="H184" i="2"/>
  <c r="H188" i="2"/>
  <c r="H208" i="2"/>
  <c r="H192" i="2"/>
  <c r="H99" i="2"/>
  <c r="H102" i="2"/>
  <c r="H105" i="2"/>
  <c r="H108" i="2"/>
  <c r="H111" i="2"/>
  <c r="H114" i="2"/>
  <c r="H117" i="2"/>
  <c r="H120" i="2"/>
  <c r="H123" i="2"/>
  <c r="H126" i="2"/>
  <c r="H129" i="2"/>
  <c r="H132" i="2"/>
  <c r="H135" i="2"/>
  <c r="H138" i="2"/>
  <c r="H141" i="2"/>
  <c r="H144" i="2"/>
  <c r="H147" i="2"/>
  <c r="H150" i="2"/>
  <c r="H153" i="2"/>
  <c r="H196" i="2"/>
  <c r="H201" i="2"/>
  <c r="H205" i="2"/>
  <c r="C31" i="1"/>
  <c r="I22" i="2" l="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21" i="2" s="1"/>
  <c r="I122" i="2" s="1"/>
  <c r="I123" i="2" s="1"/>
  <c r="I124" i="2" s="1"/>
  <c r="I125" i="2" s="1"/>
  <c r="I126" i="2" s="1"/>
  <c r="I127" i="2" s="1"/>
  <c r="I128" i="2" s="1"/>
  <c r="I129" i="2" s="1"/>
  <c r="I130" i="2" s="1"/>
  <c r="I131" i="2" s="1"/>
  <c r="I132" i="2" s="1"/>
  <c r="I133" i="2" s="1"/>
  <c r="I134" i="2" s="1"/>
  <c r="I135" i="2" s="1"/>
  <c r="I136" i="2" s="1"/>
  <c r="I137" i="2" s="1"/>
  <c r="I138" i="2" s="1"/>
  <c r="I139" i="2" s="1"/>
  <c r="I140" i="2" s="1"/>
  <c r="I141" i="2" s="1"/>
  <c r="I142" i="2" s="1"/>
  <c r="I143" i="2" s="1"/>
  <c r="I144" i="2" s="1"/>
  <c r="I145" i="2" s="1"/>
  <c r="I146" i="2" s="1"/>
  <c r="I147" i="2" s="1"/>
  <c r="I148" i="2" s="1"/>
  <c r="I149" i="2" s="1"/>
  <c r="I150" i="2" s="1"/>
  <c r="I151" i="2" s="1"/>
  <c r="I152" i="2" s="1"/>
  <c r="I153" i="2" s="1"/>
  <c r="I154" i="2" s="1"/>
  <c r="I155" i="2" s="1"/>
  <c r="I156" i="2" s="1"/>
  <c r="I157" i="2" s="1"/>
  <c r="I158" i="2" s="1"/>
  <c r="I159" i="2" s="1"/>
  <c r="I160" i="2" s="1"/>
  <c r="I161" i="2" s="1"/>
  <c r="I162" i="2" s="1"/>
  <c r="I163" i="2" s="1"/>
  <c r="I164" i="2" s="1"/>
  <c r="I165" i="2" s="1"/>
  <c r="I166" i="2" s="1"/>
  <c r="I167" i="2" s="1"/>
  <c r="I168" i="2" s="1"/>
  <c r="I169" i="2" s="1"/>
  <c r="I170" i="2" s="1"/>
  <c r="I171" i="2" s="1"/>
  <c r="I172" i="2" s="1"/>
  <c r="I173" i="2" s="1"/>
  <c r="I174" i="2" s="1"/>
  <c r="I175" i="2" s="1"/>
  <c r="I176" i="2" s="1"/>
  <c r="I177" i="2" s="1"/>
  <c r="I178" i="2" s="1"/>
  <c r="I179" i="2" s="1"/>
  <c r="I180" i="2" s="1"/>
  <c r="I181" i="2" s="1"/>
  <c r="I182" i="2" s="1"/>
  <c r="I183" i="2" s="1"/>
  <c r="I184" i="2" s="1"/>
  <c r="I185" i="2" s="1"/>
  <c r="I186" i="2" s="1"/>
  <c r="I187" i="2" s="1"/>
  <c r="I188" i="2" s="1"/>
  <c r="I189" i="2" s="1"/>
  <c r="I190" i="2" s="1"/>
  <c r="I191" i="2" s="1"/>
  <c r="I192" i="2" s="1"/>
  <c r="I193" i="2" s="1"/>
  <c r="I194" i="2" s="1"/>
  <c r="I195" i="2" s="1"/>
  <c r="I196" i="2" s="1"/>
  <c r="I197" i="2" s="1"/>
  <c r="I198" i="2" s="1"/>
  <c r="I199" i="2" s="1"/>
  <c r="I200" i="2" s="1"/>
  <c r="I201" i="2" s="1"/>
  <c r="I202" i="2" s="1"/>
  <c r="I203" i="2" s="1"/>
  <c r="I204" i="2" s="1"/>
  <c r="I205" i="2" s="1"/>
  <c r="I206" i="2" s="1"/>
  <c r="I207" i="2" s="1"/>
  <c r="I208" i="2" s="1"/>
  <c r="I209" i="2" s="1"/>
  <c r="I210" i="2" s="1"/>
  <c r="I211" i="2" s="1"/>
  <c r="J11" i="1"/>
  <c r="L11" i="1" s="1"/>
  <c r="K11" i="1"/>
  <c r="K12" i="1" s="1"/>
  <c r="K13" i="1" s="1"/>
  <c r="K14" i="1" s="1"/>
  <c r="K15" i="1" s="1"/>
  <c r="K16" i="1" s="1"/>
  <c r="K17" i="1" s="1"/>
  <c r="K18" i="1" s="1"/>
  <c r="K19" i="1" s="1"/>
  <c r="K20" i="1" s="1"/>
  <c r="K21" i="1" s="1"/>
  <c r="K22" i="1" s="1"/>
  <c r="K23" i="1" s="1"/>
  <c r="K24" i="1" s="1"/>
  <c r="K25" i="1" s="1"/>
  <c r="K26" i="1" s="1"/>
  <c r="K27" i="1" s="1"/>
  <c r="K28" i="1" s="1"/>
  <c r="K29" i="1" s="1"/>
  <c r="K30" i="1" s="1"/>
  <c r="B11" i="1"/>
  <c r="B12" i="1" s="1"/>
  <c r="B13" i="1" s="1"/>
  <c r="K2" i="2" l="1"/>
  <c r="B14" i="1"/>
  <c r="H13" i="1"/>
  <c r="H11" i="1"/>
  <c r="G12" i="1"/>
  <c r="G11" i="1"/>
  <c r="B15" i="1" l="1"/>
  <c r="G14" i="1"/>
  <c r="B16" i="1" l="1"/>
  <c r="B17" i="1" s="1"/>
  <c r="B18" i="1" s="1"/>
  <c r="B19" i="1" s="1"/>
  <c r="H19" i="1" s="1"/>
  <c r="H15" i="1"/>
  <c r="B20" i="1" l="1"/>
  <c r="B21" i="1" s="1"/>
  <c r="B22" i="1" s="1"/>
  <c r="B23" i="1" s="1"/>
  <c r="B24" i="1" s="1"/>
  <c r="B25" i="1" s="1"/>
  <c r="B26" i="1" s="1"/>
  <c r="B27" i="1" s="1"/>
  <c r="B28" i="1" s="1"/>
  <c r="B29" i="1" s="1"/>
  <c r="C12" i="1"/>
  <c r="H12" i="1"/>
  <c r="I12" i="1" s="1"/>
  <c r="H23" i="1" l="1"/>
  <c r="J12" i="1"/>
  <c r="C14" i="1"/>
  <c r="H14" i="1"/>
  <c r="I13" i="1"/>
  <c r="G13" i="1"/>
  <c r="C15" i="1" l="1"/>
  <c r="I14" i="1"/>
  <c r="C17" i="1"/>
  <c r="J13" i="1"/>
  <c r="J14" i="1" s="1"/>
  <c r="L12" i="1"/>
  <c r="C13" i="1"/>
  <c r="C19" i="1" l="1"/>
  <c r="L13" i="1"/>
  <c r="I15" i="1"/>
  <c r="G15" i="1"/>
  <c r="C20" i="1" l="1"/>
  <c r="J15" i="1"/>
  <c r="L14" i="1"/>
  <c r="G17" i="1"/>
  <c r="G16" i="1"/>
  <c r="H16" i="1"/>
  <c r="I16" i="1" s="1"/>
  <c r="J16" i="1" l="1"/>
  <c r="L15" i="1"/>
  <c r="H17" i="1"/>
  <c r="I17" i="1" s="1"/>
  <c r="C16" i="1"/>
  <c r="J17" i="1" l="1"/>
  <c r="L16" i="1"/>
  <c r="C22" i="1"/>
  <c r="C28" i="1"/>
  <c r="G18" i="1"/>
  <c r="H18" i="1"/>
  <c r="I18" i="1" s="1"/>
  <c r="J18" i="1" l="1"/>
  <c r="L17" i="1"/>
  <c r="I19" i="1"/>
  <c r="G19" i="1"/>
  <c r="C18" i="1"/>
  <c r="J19" i="1" l="1"/>
  <c r="L18" i="1"/>
  <c r="H20" i="1"/>
  <c r="I20" i="1" s="1"/>
  <c r="G20" i="1"/>
  <c r="J20" i="1" l="1"/>
  <c r="L19" i="1"/>
  <c r="H21" i="1"/>
  <c r="I21" i="1" s="1"/>
  <c r="G21" i="1"/>
  <c r="J21" i="1" l="1"/>
  <c r="L20" i="1"/>
  <c r="G22" i="1"/>
  <c r="H22" i="1"/>
  <c r="I22" i="1" s="1"/>
  <c r="C21" i="1"/>
  <c r="J22" i="1" l="1"/>
  <c r="L21" i="1"/>
  <c r="G23" i="1"/>
  <c r="I23" i="1"/>
  <c r="J23" i="1" l="1"/>
  <c r="L22" i="1"/>
  <c r="G24" i="1"/>
  <c r="H24" i="1"/>
  <c r="I24" i="1" s="1"/>
  <c r="C23" i="1"/>
  <c r="J24" i="1" l="1"/>
  <c r="L23" i="1"/>
  <c r="H25" i="1"/>
  <c r="I25" i="1" s="1"/>
  <c r="G25" i="1"/>
  <c r="C24" i="1"/>
  <c r="J25" i="1" l="1"/>
  <c r="L24" i="1"/>
  <c r="G26" i="1"/>
  <c r="H26" i="1"/>
  <c r="I26" i="1" s="1"/>
  <c r="C25" i="1"/>
  <c r="J26" i="1" l="1"/>
  <c r="L25" i="1"/>
  <c r="H27" i="1"/>
  <c r="I27" i="1" s="1"/>
  <c r="G27" i="1"/>
  <c r="C26" i="1"/>
  <c r="J27" i="1" l="1"/>
  <c r="L26" i="1"/>
  <c r="H28" i="1"/>
  <c r="I28" i="1" s="1"/>
  <c r="G28" i="1"/>
  <c r="C27" i="1"/>
  <c r="J28" i="1" l="1"/>
  <c r="L27" i="1"/>
  <c r="B30" i="1"/>
  <c r="H29" i="1"/>
  <c r="I29" i="1" s="1"/>
  <c r="G29" i="1"/>
  <c r="J29" i="1" l="1"/>
  <c r="L28" i="1"/>
  <c r="G30" i="1"/>
  <c r="H30" i="1"/>
  <c r="I30" i="1" s="1"/>
  <c r="C29" i="1"/>
  <c r="J30" i="1" l="1"/>
  <c r="L30" i="1" s="1"/>
  <c r="L29" i="1"/>
  <c r="C30" i="1"/>
</calcChain>
</file>

<file path=xl/sharedStrings.xml><?xml version="1.0" encoding="utf-8"?>
<sst xmlns="http://schemas.openxmlformats.org/spreadsheetml/2006/main" count="129" uniqueCount="85">
  <si>
    <t>K</t>
  </si>
  <si>
    <t>λ</t>
  </si>
  <si>
    <t>λ=exp(r)</t>
  </si>
  <si>
    <t>λ=1+r</t>
  </si>
  <si>
    <t>r</t>
  </si>
  <si>
    <t>r=ln(λ)</t>
  </si>
  <si>
    <t>r=λ-1</t>
  </si>
  <si>
    <t>exponential growth</t>
  </si>
  <si>
    <t>logistic growth</t>
  </si>
  <si>
    <t>Nt+1 = Nt*λ</t>
  </si>
  <si>
    <t>Nt=N0*λ^t</t>
  </si>
  <si>
    <t>Nt+1 = Nt*exp(r)</t>
  </si>
  <si>
    <t>Nt+1 = Nt*(1+r) = Nt+Nt*r</t>
  </si>
  <si>
    <t>λ = Nt+1 / Nt</t>
  </si>
  <si>
    <t>dN = Nt - Nt-1</t>
  </si>
  <si>
    <t>Nt+1 = Nt*exp(r*(K-Nt)/K)</t>
  </si>
  <si>
    <t>Nt+1 = Nt*(1+r*(K-Nt)/K) = Nt+Nt*r*(K-Nt)/K</t>
  </si>
  <si>
    <t>ln(λ) = r*(K-Nt)/K</t>
  </si>
  <si>
    <t>t</t>
  </si>
  <si>
    <t>N</t>
  </si>
  <si>
    <t>Most common use, the formula is always linked to the previous cell, it can be modified for other models.</t>
  </si>
  <si>
    <t>λ can be calculated from N as the proportion of subsequent values (you need to use geometric mean to get mean λ).</t>
  </si>
  <si>
    <t>The increment of N.</t>
  </si>
  <si>
    <t>The increment grows also exponentially, with the same λ in the ideal case (no fluctuations of parameters in time, no overlap of generations…).</t>
  </si>
  <si>
    <t>Logistic growth, based on λ=1+r. This formula is in Šuspa's lecture, the results are very similar.</t>
  </si>
  <si>
    <t>https://onemocneni-aktualne.mzcr.cz/api/v2/covid-19</t>
  </si>
  <si>
    <t>geom.mean λ</t>
  </si>
  <si>
    <t>Geometric mean is also exp(average(log(X))). It is important to select number of λs divisible by 7 for the calculation of mean λ to avoid bias caused by the systematic weekly variation.</t>
  </si>
  <si>
    <t>R (5)</t>
  </si>
  <si>
    <t>date</t>
  </si>
  <si>
    <t>cumulative infected</t>
  </si>
  <si>
    <t>cumulative cured</t>
  </si>
  <si>
    <t>cumulative dead</t>
  </si>
  <si>
    <t>cumulative tests</t>
  </si>
  <si>
    <t>Try to switch linear/log y-axis in the plot.</t>
  </si>
  <si>
    <t>datum</t>
  </si>
  <si>
    <t>kumulativni_pocet_nakazenych</t>
  </si>
  <si>
    <t>kumulativni_pocet_vylecenych</t>
  </si>
  <si>
    <t>kumulativni_pocet_umrti</t>
  </si>
  <si>
    <t>kumulativni_pocet_testu</t>
  </si>
  <si>
    <t>dN</t>
  </si>
  <si>
    <t>Nt+1=Nt*λ</t>
  </si>
  <si>
    <t>exponenciální růst</t>
  </si>
  <si>
    <t>logistický růst</t>
  </si>
  <si>
    <t>Z dat lze λ snadno spočíst jako poměr dvou následujících N (celkové λ pro celou časovou řadu je potřeba počítat geometrickým průměrem!).</t>
  </si>
  <si>
    <t>Přírůstek N.</t>
  </si>
  <si>
    <t>Note how the actual growth rate is nearing zero.</t>
  </si>
  <si>
    <t>Přímý výpočet velikosti populace v libovolném (i velmi vzdáleném) čase, ale nelze jej použít pro jiné tvary růstu.</t>
  </si>
  <si>
    <t>Direct calculation of N in any (even very distant) time point, but this formula cannot incorporate other types of growth.</t>
  </si>
  <si>
    <t>Jen nahrazení λ za e^r. Od tohoto vzorce se pak odráží rovnice logistického růstu, kde se pomocí brzdícího členu snižuje r (což je jednodušší než modifikovat λ).</t>
  </si>
  <si>
    <t>Just λ replaced by e^r. This version is later used in logistic growth, where r is easier to be modified than λ.</t>
  </si>
  <si>
    <t xml:space="preserve">Přírůstek roste také exponenciálně, v ideálním případě se stejným λ (žádné změny parametrů v čase, žádné přesahy generací…) </t>
  </si>
  <si>
    <t>Logistický růst, vychází z λ = 1+r, Šuspa má tento vzorec v přednášce, výsledky jsou velmi podobné</t>
  </si>
  <si>
    <t>Všimněte si, jak se růstová rychlost postupně blíží nule.</t>
  </si>
  <si>
    <t>Try to change axis setting to log-scale</t>
  </si>
  <si>
    <t>Zkuste si v nastavení y osy přepnout na logaritmické měřítko</t>
  </si>
  <si>
    <t>(6th link called "COVID-19: Celkový (kumulativní) počet osob s prokázanou nákazou dle krajských hygienických stanic včetně laboratoří, počet vyléčených, počet úmrtí a provedených testů (v2)")</t>
  </si>
  <si>
    <t>Zkuste si v grafu přepnout mezi lineární a logaritmickou y osou.</t>
  </si>
  <si>
    <t>Extrapolation until the end of the year is clearly overestimated (12.4 milion Czechs infected cumulativly is impossible), but extrapolation for a couple of weeks may work well if model parameters would not change (growth rate may change as a consequence of voluntary or prescribed change in behaviour of people, the values are far from approaching carrying capacity/sufficient proportion of resistant individuals).</t>
  </si>
  <si>
    <t>Reproduction number, which is often reported in the news, tells how many people gets infected from a single infected person. It is approximately daily λ raised to the power of days when newly infected people appear in the stats. It is said to be about 5 days.</t>
  </si>
  <si>
    <t>Reprodukční číslo, které se uvádí ve zprávách, říká kolik lidí se nakazí od jednoho nakaženého. Je to přibližně denní λ umocněná na počet dní po kterých se noví nakažení objeví ve statistikách. Říká se, že je to asi 5 dní.</t>
  </si>
  <si>
    <t>Geometrický průměr je také exp(average(log(X))). Je důležité průměrné λ počítat z počtu λ dělitelného 7, aby se zabránilo chybě způsobené systematickými týdenními výkyvy.</t>
  </si>
  <si>
    <t>Logistický růst. r se násobí členem který je skoro 1 při nízkém N (tedy r se skoro nemění), a skoro 0 při N blízkém K (tedy růst se zastavuje). Tento sloupec vychází z λ = e^r a je implementovaný v programu Populus.</t>
  </si>
  <si>
    <t>Logistic growth. r is multiplied by a term which is close to 1 when N is close to 0 (so r is almost unchanged), and close to 0 when N is close to K (growth stops). This column is based on λ = e^r and is implemented in Populus programme.</t>
  </si>
  <si>
    <t>finite rate of increase</t>
  </si>
  <si>
    <t>carrying capacity</t>
  </si>
  <si>
    <t>nosná kapacita</t>
  </si>
  <si>
    <t>konečná růstová rychlost</t>
  </si>
  <si>
    <t>podle základního matematického vzorce</t>
  </si>
  <si>
    <t>zjednodušená aproximace pro λ blízké 1</t>
  </si>
  <si>
    <t>mean lambda</t>
  </si>
  <si>
    <t>N0</t>
  </si>
  <si>
    <t>R (5 days)</t>
  </si>
  <si>
    <t>training 5 weeks</t>
  </si>
  <si>
    <t>training 4 weeks</t>
  </si>
  <si>
    <t>Úkol: (1) Spočtěte λ a R z přírůstků v období 16.8. - 19.9.2020 a udělejte 5týdenní predikci. (2) Spočtěte λ a R z přírůstků v období 1.11. - 28.11.2020 a udělejte 4týdenní predikci.</t>
  </si>
  <si>
    <t>Homework: (1) Estimate λ and R from the growth in the period 16-08-2020 to 19-09-2020 and make 5-week projection. (1) Estimate λ and R from the growth in the period 01-11-2020 to 28-11-2020 and make 4-week projection.</t>
  </si>
  <si>
    <t>Nejběžnější použití, vzorec se vždy odkazuje na předchozí buňku, lze modifikovat pro další varianty růstu.</t>
  </si>
  <si>
    <t>Extrapolace do konce roku je zjevně nadhodnocená (12.4 milionu celkem nakažených Čechů je nemožné), ale extrapolace na pár týdnů by mohla fungovat dobře pokud se nezmění parametry modelu (růstová rychlost se může v důsledku dobrovolné nebo nařízené změny chování lidí změnit, nosné kapacitě/významné promořenosti populace se hodnoty zatím zdaleka neblíží).</t>
  </si>
  <si>
    <t>λ can be also substituted by 1+r, assuming r was calculated as λ-1.</t>
  </si>
  <si>
    <t>λ může být také nahrazena r+1, což ale předpokládá že r se spočetlo jako λ-1.</t>
  </si>
  <si>
    <t>When λ is substituted by 1+r, but r calculated as r=ln(λ) is used, population size is underestimated. The difference is small with λ near 1, and it would decrease with shorter time step.</t>
  </si>
  <si>
    <t>Pokud je λ nahrazena 1+r, ale použilo se r = ln(λ), velikost populace je podhodnocená. Rozdíl je malý když je λ blízké 1, a snížil by se se zkrácením časového kroku.</t>
  </si>
  <si>
    <t>intrinsic rate of increase; based on basic math formula</t>
  </si>
  <si>
    <t>intrinsic rate of increase; simplified approximation for λ near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</si>
</sst>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1"/>
      <name val="Calibri"/>
      <family val="2"/>
      <charset val="238"/>
      <scheme val="minor"/>
    </font>
    <font>
      <sz val="11"/>
      <color theme="0" tint="-0.34998626667073579"/>
      <name val="Calibri"/>
      <family val="2"/>
      <charset val="238"/>
      <scheme val="minor"/>
    </font>
    <font>
      <sz val="11"/>
      <name val="Calibri"/>
      <family val="2"/>
      <charset val="238"/>
      <scheme val="minor"/>
    </font>
    <font>
      <b/>
      <sz val="11"/>
      <color theme="0" tint="-0.34998626667073579"/>
      <name val="Calibri"/>
      <family val="2"/>
      <charset val="238"/>
      <scheme val="minor"/>
    </font>
    <font>
      <b/>
      <sz val="11"/>
      <name val="Calibri"/>
      <family val="2"/>
      <charset val="238"/>
      <scheme val="minor"/>
    </font>
    <font>
      <b/>
      <sz val="11"/>
      <color theme="1"/>
      <name val="Calibri"/>
      <family val="2"/>
      <charset val="238"/>
    </font>
    <font>
      <u/>
      <sz val="11"/>
      <color theme="10"/>
      <name val="Calibri"/>
      <family val="2"/>
      <charset val="238"/>
      <scheme val="minor"/>
    </font>
    <font>
      <sz val="11"/>
      <color rgb="FF0070C0"/>
      <name val="Calibri"/>
      <family val="2"/>
      <charset val="238"/>
      <scheme val="minor"/>
    </font>
    <font>
      <sz val="11"/>
      <color theme="9" tint="-0.249977111117893"/>
      <name val="Calibri"/>
      <family val="2"/>
      <charset val="238"/>
      <scheme val="minor"/>
    </font>
    <font>
      <sz val="11"/>
      <color theme="8" tint="0.39997558519241921"/>
      <name val="Calibri"/>
      <family val="2"/>
      <charset val="238"/>
      <scheme val="minor"/>
    </font>
    <font>
      <b/>
      <sz val="11"/>
      <color theme="8" tint="0.39997558519241921"/>
      <name val="Calibri"/>
      <family val="2"/>
      <charset val="238"/>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26">
    <xf numFmtId="0" fontId="0" fillId="0" borderId="0" xfId="0"/>
    <xf numFmtId="0" fontId="0" fillId="2" borderId="0" xfId="0" applyFill="1"/>
    <xf numFmtId="0" fontId="2" fillId="0" borderId="0" xfId="0" applyFont="1"/>
    <xf numFmtId="0" fontId="2" fillId="2" borderId="0" xfId="0" applyFont="1" applyFill="1"/>
    <xf numFmtId="0" fontId="3" fillId="0" borderId="0" xfId="0" applyFont="1"/>
    <xf numFmtId="14" fontId="2" fillId="0" borderId="0" xfId="0" applyNumberFormat="1" applyFont="1"/>
    <xf numFmtId="0" fontId="1" fillId="0" borderId="0" xfId="0" applyFont="1"/>
    <xf numFmtId="0" fontId="1" fillId="2" borderId="0" xfId="0" applyFont="1" applyFill="1"/>
    <xf numFmtId="0" fontId="4" fillId="0" borderId="0" xfId="0" applyFont="1"/>
    <xf numFmtId="0" fontId="5" fillId="0" borderId="0" xfId="0" applyFont="1"/>
    <xf numFmtId="0" fontId="6" fillId="0" borderId="0" xfId="0" applyFont="1"/>
    <xf numFmtId="0" fontId="7" fillId="0" borderId="0" xfId="1"/>
    <xf numFmtId="0" fontId="8" fillId="0" borderId="0" xfId="0" applyFont="1"/>
    <xf numFmtId="0" fontId="9" fillId="0" borderId="0" xfId="0" applyFont="1"/>
    <xf numFmtId="0" fontId="10" fillId="0" borderId="0" xfId="0" applyFont="1"/>
    <xf numFmtId="0" fontId="11" fillId="0" borderId="0" xfId="0" applyFont="1"/>
    <xf numFmtId="0" fontId="11" fillId="2" borderId="0" xfId="0" applyFont="1" applyFill="1"/>
    <xf numFmtId="0" fontId="10" fillId="2" borderId="0" xfId="0" applyFont="1" applyFill="1"/>
    <xf numFmtId="0" fontId="12" fillId="0" borderId="0" xfId="0" applyFont="1"/>
    <xf numFmtId="0" fontId="12" fillId="2" borderId="0" xfId="0" applyFont="1" applyFill="1"/>
    <xf numFmtId="0" fontId="1" fillId="3" borderId="0" xfId="0" applyFont="1" applyFill="1"/>
    <xf numFmtId="0" fontId="0" fillId="3" borderId="0" xfId="0" applyFill="1"/>
    <xf numFmtId="0" fontId="8" fillId="3" borderId="0" xfId="0" applyFont="1" applyFill="1"/>
    <xf numFmtId="0" fontId="3" fillId="3" borderId="0" xfId="0" applyFont="1" applyFill="1"/>
    <xf numFmtId="0" fontId="4" fillId="3" borderId="0" xfId="0" applyFont="1" applyFill="1"/>
    <xf numFmtId="0" fontId="9" fillId="3" borderId="0" xfId="0" applyFont="1" applyFill="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formulas!$D$9</c:f>
              <c:strCache>
                <c:ptCount val="1"/>
                <c:pt idx="0">
                  <c:v>N</c:v>
                </c:pt>
              </c:strCache>
            </c:strRef>
          </c:tx>
          <c:xVal>
            <c:numRef>
              <c:f>formulas!$A$10:$A$30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xVal>
          <c:yVal>
            <c:numRef>
              <c:f>formulas!$D$10:$D$30</c:f>
              <c:numCache>
                <c:formatCode>General</c:formatCode>
                <c:ptCount val="21"/>
                <c:pt idx="0">
                  <c:v>10</c:v>
                </c:pt>
                <c:pt idx="1">
                  <c:v>12</c:v>
                </c:pt>
                <c:pt idx="2">
                  <c:v>14.399999999999999</c:v>
                </c:pt>
                <c:pt idx="3">
                  <c:v>17.279999999999998</c:v>
                </c:pt>
                <c:pt idx="4">
                  <c:v>20.735999999999997</c:v>
                </c:pt>
                <c:pt idx="5">
                  <c:v>24.883199999999995</c:v>
                </c:pt>
                <c:pt idx="6">
                  <c:v>29.859839999999991</c:v>
                </c:pt>
                <c:pt idx="7">
                  <c:v>35.831807999999988</c:v>
                </c:pt>
                <c:pt idx="8">
                  <c:v>42.998169599999983</c:v>
                </c:pt>
                <c:pt idx="9">
                  <c:v>51.597803519999978</c:v>
                </c:pt>
                <c:pt idx="10">
                  <c:v>61.917364223999968</c:v>
                </c:pt>
                <c:pt idx="11">
                  <c:v>74.300837068799964</c:v>
                </c:pt>
                <c:pt idx="12">
                  <c:v>89.16100448255996</c:v>
                </c:pt>
                <c:pt idx="13">
                  <c:v>106.99320537907195</c:v>
                </c:pt>
                <c:pt idx="14">
                  <c:v>128.39184645488635</c:v>
                </c:pt>
                <c:pt idx="15">
                  <c:v>154.07021574586361</c:v>
                </c:pt>
                <c:pt idx="16">
                  <c:v>184.88425889503631</c:v>
                </c:pt>
                <c:pt idx="17">
                  <c:v>221.86111067404357</c:v>
                </c:pt>
                <c:pt idx="18">
                  <c:v>266.23333280885225</c:v>
                </c:pt>
                <c:pt idx="19">
                  <c:v>319.47999937062269</c:v>
                </c:pt>
                <c:pt idx="20">
                  <c:v>383.37599924474722</c:v>
                </c:pt>
              </c:numCache>
            </c:numRef>
          </c:yVal>
          <c:smooth val="0"/>
          <c:extLst>
            <c:ext xmlns:c16="http://schemas.microsoft.com/office/drawing/2014/chart" uri="{C3380CC4-5D6E-409C-BE32-E72D297353CC}">
              <c16:uniqueId val="{00000000-472E-4C0D-918E-88C3C201782E}"/>
            </c:ext>
          </c:extLst>
        </c:ser>
        <c:dLbls>
          <c:showLegendKey val="0"/>
          <c:showVal val="0"/>
          <c:showCatName val="0"/>
          <c:showSerName val="0"/>
          <c:showPercent val="0"/>
          <c:showBubbleSize val="0"/>
        </c:dLbls>
        <c:axId val="57101312"/>
        <c:axId val="57099776"/>
      </c:scatterChart>
      <c:scatterChart>
        <c:scatterStyle val="lineMarker"/>
        <c:varyColors val="0"/>
        <c:ser>
          <c:idx val="5"/>
          <c:order val="1"/>
          <c:tx>
            <c:strRef>
              <c:f>formulas!$J$9</c:f>
              <c:strCache>
                <c:ptCount val="1"/>
                <c:pt idx="0">
                  <c:v>N</c:v>
                </c:pt>
              </c:strCache>
            </c:strRef>
          </c:tx>
          <c:xVal>
            <c:numRef>
              <c:f>formulas!$A$10:$A$30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xVal>
          <c:yVal>
            <c:numRef>
              <c:f>formulas!$J$10:$J$30</c:f>
              <c:numCache>
                <c:formatCode>General</c:formatCode>
                <c:ptCount val="21"/>
                <c:pt idx="0">
                  <c:v>5</c:v>
                </c:pt>
                <c:pt idx="1">
                  <c:v>5.8915982673714762</c:v>
                </c:pt>
                <c:pt idx="2">
                  <c:v>6.919652578709047</c:v>
                </c:pt>
                <c:pt idx="3">
                  <c:v>8.0966879513406482</c:v>
                </c:pt>
                <c:pt idx="4">
                  <c:v>9.4333626609657895</c:v>
                </c:pt>
                <c:pt idx="5">
                  <c:v>10.937268375731541</c:v>
                </c:pt>
                <c:pt idx="6">
                  <c:v>12.611582468338014</c:v>
                </c:pt>
                <c:pt idx="7">
                  <c:v>14.453692598179162</c:v>
                </c:pt>
                <c:pt idx="8">
                  <c:v>16.453974963089969</c:v>
                </c:pt>
                <c:pt idx="9">
                  <c:v>18.594955928368279</c:v>
                </c:pt>
                <c:pt idx="10">
                  <c:v>20.851099649160684</c:v>
                </c:pt>
                <c:pt idx="11">
                  <c:v>23.189420126678574</c:v>
                </c:pt>
                <c:pt idx="12">
                  <c:v>25.571004653654565</c:v>
                </c:pt>
                <c:pt idx="13">
                  <c:v>27.953368974768345</c:v>
                </c:pt>
                <c:pt idx="14">
                  <c:v>30.293381306319734</c:v>
                </c:pt>
                <c:pt idx="15">
                  <c:v>32.550348588010699</c:v>
                </c:pt>
                <c:pt idx="16">
                  <c:v>34.688805614152585</c:v>
                </c:pt>
                <c:pt idx="17">
                  <c:v>36.680608844379364</c:v>
                </c:pt>
                <c:pt idx="18">
                  <c:v>38.50609300654007</c:v>
                </c:pt>
                <c:pt idx="19">
                  <c:v>40.154247637892269</c:v>
                </c:pt>
                <c:pt idx="20">
                  <c:v>41.62205050225365</c:v>
                </c:pt>
              </c:numCache>
            </c:numRef>
          </c:yVal>
          <c:smooth val="0"/>
          <c:extLst>
            <c:ext xmlns:c16="http://schemas.microsoft.com/office/drawing/2014/chart" uri="{C3380CC4-5D6E-409C-BE32-E72D297353CC}">
              <c16:uniqueId val="{00000007-472E-4C0D-918E-88C3C201782E}"/>
            </c:ext>
          </c:extLst>
        </c:ser>
        <c:dLbls>
          <c:showLegendKey val="0"/>
          <c:showVal val="0"/>
          <c:showCatName val="0"/>
          <c:showSerName val="0"/>
          <c:showPercent val="0"/>
          <c:showBubbleSize val="0"/>
        </c:dLbls>
        <c:axId val="419212888"/>
        <c:axId val="419210592"/>
      </c:scatterChart>
      <c:valAx>
        <c:axId val="57101312"/>
        <c:scaling>
          <c:orientation val="minMax"/>
        </c:scaling>
        <c:delete val="0"/>
        <c:axPos val="b"/>
        <c:numFmt formatCode="General" sourceLinked="1"/>
        <c:majorTickMark val="out"/>
        <c:minorTickMark val="none"/>
        <c:tickLblPos val="nextTo"/>
        <c:crossAx val="57099776"/>
        <c:crosses val="autoZero"/>
        <c:crossBetween val="midCat"/>
      </c:valAx>
      <c:valAx>
        <c:axId val="57099776"/>
        <c:scaling>
          <c:orientation val="minMax"/>
        </c:scaling>
        <c:delete val="0"/>
        <c:axPos val="l"/>
        <c:majorGridlines/>
        <c:title>
          <c:tx>
            <c:rich>
              <a:bodyPr/>
              <a:lstStyle/>
              <a:p>
                <a:pPr>
                  <a:defRPr/>
                </a:pPr>
                <a:r>
                  <a:rPr lang="cs-CZ"/>
                  <a:t>Exponential growth</a:t>
                </a:r>
              </a:p>
            </c:rich>
          </c:tx>
          <c:overlay val="0"/>
        </c:title>
        <c:numFmt formatCode="General" sourceLinked="1"/>
        <c:majorTickMark val="out"/>
        <c:minorTickMark val="none"/>
        <c:tickLblPos val="nextTo"/>
        <c:crossAx val="57101312"/>
        <c:crosses val="autoZero"/>
        <c:crossBetween val="midCat"/>
      </c:valAx>
      <c:valAx>
        <c:axId val="419210592"/>
        <c:scaling>
          <c:orientation val="minMax"/>
        </c:scaling>
        <c:delete val="0"/>
        <c:axPos val="r"/>
        <c:title>
          <c:tx>
            <c:rich>
              <a:bodyPr/>
              <a:lstStyle/>
              <a:p>
                <a:pPr>
                  <a:defRPr/>
                </a:pPr>
                <a:r>
                  <a:rPr lang="cs-CZ"/>
                  <a:t>Logistic growth</a:t>
                </a:r>
              </a:p>
            </c:rich>
          </c:tx>
          <c:overlay val="0"/>
        </c:title>
        <c:numFmt formatCode="General" sourceLinked="1"/>
        <c:majorTickMark val="out"/>
        <c:minorTickMark val="none"/>
        <c:tickLblPos val="nextTo"/>
        <c:crossAx val="419212888"/>
        <c:crosses val="max"/>
        <c:crossBetween val="midCat"/>
      </c:valAx>
      <c:valAx>
        <c:axId val="419212888"/>
        <c:scaling>
          <c:orientation val="minMax"/>
        </c:scaling>
        <c:delete val="1"/>
        <c:axPos val="b"/>
        <c:numFmt formatCode="General" sourceLinked="1"/>
        <c:majorTickMark val="out"/>
        <c:minorTickMark val="none"/>
        <c:tickLblPos val="nextTo"/>
        <c:crossAx val="419210592"/>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'covid blank'!$A$7:$A$211</c:f>
              <c:numCache>
                <c:formatCode>m/d/yyyy</c:formatCode>
                <c:ptCount val="205"/>
                <c:pt idx="0">
                  <c:v>44045</c:v>
                </c:pt>
                <c:pt idx="1">
                  <c:v>44046</c:v>
                </c:pt>
                <c:pt idx="2">
                  <c:v>44047</c:v>
                </c:pt>
                <c:pt idx="3">
                  <c:v>44048</c:v>
                </c:pt>
                <c:pt idx="4">
                  <c:v>44049</c:v>
                </c:pt>
                <c:pt idx="5">
                  <c:v>44050</c:v>
                </c:pt>
                <c:pt idx="6">
                  <c:v>44051</c:v>
                </c:pt>
                <c:pt idx="7">
                  <c:v>44052</c:v>
                </c:pt>
                <c:pt idx="8">
                  <c:v>44053</c:v>
                </c:pt>
                <c:pt idx="9">
                  <c:v>44054</c:v>
                </c:pt>
                <c:pt idx="10">
                  <c:v>44055</c:v>
                </c:pt>
                <c:pt idx="11">
                  <c:v>44056</c:v>
                </c:pt>
                <c:pt idx="12">
                  <c:v>44057</c:v>
                </c:pt>
                <c:pt idx="13">
                  <c:v>44058</c:v>
                </c:pt>
                <c:pt idx="14">
                  <c:v>44059</c:v>
                </c:pt>
                <c:pt idx="15">
                  <c:v>44060</c:v>
                </c:pt>
                <c:pt idx="16">
                  <c:v>44061</c:v>
                </c:pt>
                <c:pt idx="17">
                  <c:v>44062</c:v>
                </c:pt>
                <c:pt idx="18">
                  <c:v>44063</c:v>
                </c:pt>
                <c:pt idx="19">
                  <c:v>44064</c:v>
                </c:pt>
                <c:pt idx="20">
                  <c:v>44065</c:v>
                </c:pt>
                <c:pt idx="21">
                  <c:v>44066</c:v>
                </c:pt>
                <c:pt idx="22">
                  <c:v>44067</c:v>
                </c:pt>
                <c:pt idx="23">
                  <c:v>44068</c:v>
                </c:pt>
                <c:pt idx="24">
                  <c:v>44069</c:v>
                </c:pt>
                <c:pt idx="25">
                  <c:v>44070</c:v>
                </c:pt>
                <c:pt idx="26">
                  <c:v>44071</c:v>
                </c:pt>
                <c:pt idx="27">
                  <c:v>44072</c:v>
                </c:pt>
                <c:pt idx="28">
                  <c:v>44073</c:v>
                </c:pt>
                <c:pt idx="29">
                  <c:v>44074</c:v>
                </c:pt>
                <c:pt idx="30">
                  <c:v>44075</c:v>
                </c:pt>
                <c:pt idx="31">
                  <c:v>44076</c:v>
                </c:pt>
                <c:pt idx="32">
                  <c:v>44077</c:v>
                </c:pt>
                <c:pt idx="33">
                  <c:v>44078</c:v>
                </c:pt>
                <c:pt idx="34">
                  <c:v>44079</c:v>
                </c:pt>
                <c:pt idx="35">
                  <c:v>44080</c:v>
                </c:pt>
                <c:pt idx="36">
                  <c:v>44081</c:v>
                </c:pt>
                <c:pt idx="37">
                  <c:v>44082</c:v>
                </c:pt>
                <c:pt idx="38">
                  <c:v>44083</c:v>
                </c:pt>
                <c:pt idx="39">
                  <c:v>44084</c:v>
                </c:pt>
                <c:pt idx="40">
                  <c:v>44085</c:v>
                </c:pt>
                <c:pt idx="41">
                  <c:v>44086</c:v>
                </c:pt>
                <c:pt idx="42">
                  <c:v>44087</c:v>
                </c:pt>
                <c:pt idx="43">
                  <c:v>44088</c:v>
                </c:pt>
                <c:pt idx="44">
                  <c:v>44089</c:v>
                </c:pt>
                <c:pt idx="45">
                  <c:v>44090</c:v>
                </c:pt>
                <c:pt idx="46">
                  <c:v>44091</c:v>
                </c:pt>
                <c:pt idx="47">
                  <c:v>44092</c:v>
                </c:pt>
                <c:pt idx="48">
                  <c:v>44093</c:v>
                </c:pt>
                <c:pt idx="49">
                  <c:v>44094</c:v>
                </c:pt>
                <c:pt idx="50">
                  <c:v>44095</c:v>
                </c:pt>
                <c:pt idx="51">
                  <c:v>44096</c:v>
                </c:pt>
                <c:pt idx="52">
                  <c:v>44097</c:v>
                </c:pt>
                <c:pt idx="53">
                  <c:v>44098</c:v>
                </c:pt>
                <c:pt idx="54">
                  <c:v>44099</c:v>
                </c:pt>
                <c:pt idx="55">
                  <c:v>44100</c:v>
                </c:pt>
                <c:pt idx="56">
                  <c:v>44101</c:v>
                </c:pt>
                <c:pt idx="57">
                  <c:v>44102</c:v>
                </c:pt>
                <c:pt idx="58">
                  <c:v>44103</c:v>
                </c:pt>
                <c:pt idx="59">
                  <c:v>44104</c:v>
                </c:pt>
                <c:pt idx="60">
                  <c:v>44105</c:v>
                </c:pt>
                <c:pt idx="61">
                  <c:v>44106</c:v>
                </c:pt>
                <c:pt idx="62">
                  <c:v>44107</c:v>
                </c:pt>
                <c:pt idx="63">
                  <c:v>44108</c:v>
                </c:pt>
                <c:pt idx="64">
                  <c:v>44109</c:v>
                </c:pt>
                <c:pt idx="65">
                  <c:v>44110</c:v>
                </c:pt>
                <c:pt idx="66">
                  <c:v>44111</c:v>
                </c:pt>
                <c:pt idx="67">
                  <c:v>44112</c:v>
                </c:pt>
                <c:pt idx="68">
                  <c:v>44113</c:v>
                </c:pt>
                <c:pt idx="69">
                  <c:v>44114</c:v>
                </c:pt>
                <c:pt idx="70">
                  <c:v>44115</c:v>
                </c:pt>
                <c:pt idx="71">
                  <c:v>44116</c:v>
                </c:pt>
                <c:pt idx="72">
                  <c:v>44117</c:v>
                </c:pt>
                <c:pt idx="73">
                  <c:v>44118</c:v>
                </c:pt>
                <c:pt idx="74">
                  <c:v>44119</c:v>
                </c:pt>
                <c:pt idx="75">
                  <c:v>44120</c:v>
                </c:pt>
                <c:pt idx="76">
                  <c:v>44121</c:v>
                </c:pt>
                <c:pt idx="77">
                  <c:v>44122</c:v>
                </c:pt>
                <c:pt idx="78">
                  <c:v>44123</c:v>
                </c:pt>
                <c:pt idx="79">
                  <c:v>44124</c:v>
                </c:pt>
                <c:pt idx="80">
                  <c:v>44125</c:v>
                </c:pt>
                <c:pt idx="81">
                  <c:v>44126</c:v>
                </c:pt>
                <c:pt idx="82">
                  <c:v>44127</c:v>
                </c:pt>
                <c:pt idx="83">
                  <c:v>44128</c:v>
                </c:pt>
                <c:pt idx="84">
                  <c:v>44129</c:v>
                </c:pt>
                <c:pt idx="85">
                  <c:v>44130</c:v>
                </c:pt>
                <c:pt idx="86">
                  <c:v>44131</c:v>
                </c:pt>
                <c:pt idx="87">
                  <c:v>44132</c:v>
                </c:pt>
                <c:pt idx="88">
                  <c:v>44133</c:v>
                </c:pt>
                <c:pt idx="89">
                  <c:v>44134</c:v>
                </c:pt>
                <c:pt idx="90">
                  <c:v>44135</c:v>
                </c:pt>
                <c:pt idx="91">
                  <c:v>44136</c:v>
                </c:pt>
                <c:pt idx="92">
                  <c:v>44137</c:v>
                </c:pt>
                <c:pt idx="93">
                  <c:v>44138</c:v>
                </c:pt>
                <c:pt idx="94">
                  <c:v>44139</c:v>
                </c:pt>
                <c:pt idx="95">
                  <c:v>44140</c:v>
                </c:pt>
                <c:pt idx="96">
                  <c:v>44141</c:v>
                </c:pt>
                <c:pt idx="97">
                  <c:v>44142</c:v>
                </c:pt>
                <c:pt idx="98">
                  <c:v>44143</c:v>
                </c:pt>
                <c:pt idx="99">
                  <c:v>44144</c:v>
                </c:pt>
                <c:pt idx="100">
                  <c:v>44145</c:v>
                </c:pt>
                <c:pt idx="101">
                  <c:v>44146</c:v>
                </c:pt>
                <c:pt idx="102">
                  <c:v>44147</c:v>
                </c:pt>
                <c:pt idx="103">
                  <c:v>44148</c:v>
                </c:pt>
                <c:pt idx="104">
                  <c:v>44149</c:v>
                </c:pt>
                <c:pt idx="105">
                  <c:v>44150</c:v>
                </c:pt>
                <c:pt idx="106">
                  <c:v>44151</c:v>
                </c:pt>
                <c:pt idx="107">
                  <c:v>44152</c:v>
                </c:pt>
                <c:pt idx="108">
                  <c:v>44153</c:v>
                </c:pt>
                <c:pt idx="109">
                  <c:v>44154</c:v>
                </c:pt>
                <c:pt idx="110">
                  <c:v>44155</c:v>
                </c:pt>
                <c:pt idx="111">
                  <c:v>44156</c:v>
                </c:pt>
                <c:pt idx="112">
                  <c:v>44157</c:v>
                </c:pt>
                <c:pt idx="113">
                  <c:v>44158</c:v>
                </c:pt>
                <c:pt idx="114">
                  <c:v>44159</c:v>
                </c:pt>
                <c:pt idx="115">
                  <c:v>44160</c:v>
                </c:pt>
                <c:pt idx="116">
                  <c:v>44161</c:v>
                </c:pt>
                <c:pt idx="117">
                  <c:v>44162</c:v>
                </c:pt>
                <c:pt idx="118">
                  <c:v>44163</c:v>
                </c:pt>
                <c:pt idx="119">
                  <c:v>44164</c:v>
                </c:pt>
                <c:pt idx="120">
                  <c:v>44165</c:v>
                </c:pt>
                <c:pt idx="121">
                  <c:v>44166</c:v>
                </c:pt>
                <c:pt idx="122">
                  <c:v>44167</c:v>
                </c:pt>
                <c:pt idx="123">
                  <c:v>44168</c:v>
                </c:pt>
                <c:pt idx="124">
                  <c:v>44169</c:v>
                </c:pt>
                <c:pt idx="125">
                  <c:v>44170</c:v>
                </c:pt>
                <c:pt idx="126">
                  <c:v>44171</c:v>
                </c:pt>
                <c:pt idx="127">
                  <c:v>44172</c:v>
                </c:pt>
                <c:pt idx="128">
                  <c:v>44173</c:v>
                </c:pt>
                <c:pt idx="129">
                  <c:v>44174</c:v>
                </c:pt>
                <c:pt idx="130">
                  <c:v>44175</c:v>
                </c:pt>
                <c:pt idx="131">
                  <c:v>44176</c:v>
                </c:pt>
                <c:pt idx="132">
                  <c:v>44177</c:v>
                </c:pt>
                <c:pt idx="133">
                  <c:v>44178</c:v>
                </c:pt>
                <c:pt idx="134">
                  <c:v>44179</c:v>
                </c:pt>
                <c:pt idx="135">
                  <c:v>44180</c:v>
                </c:pt>
                <c:pt idx="136">
                  <c:v>44181</c:v>
                </c:pt>
                <c:pt idx="137">
                  <c:v>44182</c:v>
                </c:pt>
                <c:pt idx="138">
                  <c:v>44183</c:v>
                </c:pt>
                <c:pt idx="139">
                  <c:v>44184</c:v>
                </c:pt>
                <c:pt idx="140">
                  <c:v>44185</c:v>
                </c:pt>
                <c:pt idx="141">
                  <c:v>44186</c:v>
                </c:pt>
                <c:pt idx="142">
                  <c:v>44187</c:v>
                </c:pt>
                <c:pt idx="143">
                  <c:v>44188</c:v>
                </c:pt>
                <c:pt idx="144">
                  <c:v>44189</c:v>
                </c:pt>
                <c:pt idx="145">
                  <c:v>44190</c:v>
                </c:pt>
                <c:pt idx="146">
                  <c:v>44191</c:v>
                </c:pt>
                <c:pt idx="147">
                  <c:v>44192</c:v>
                </c:pt>
                <c:pt idx="148">
                  <c:v>44193</c:v>
                </c:pt>
                <c:pt idx="149">
                  <c:v>44194</c:v>
                </c:pt>
                <c:pt idx="150">
                  <c:v>44195</c:v>
                </c:pt>
                <c:pt idx="151">
                  <c:v>44196</c:v>
                </c:pt>
                <c:pt idx="152">
                  <c:v>44197</c:v>
                </c:pt>
                <c:pt idx="153">
                  <c:v>44198</c:v>
                </c:pt>
                <c:pt idx="154">
                  <c:v>44199</c:v>
                </c:pt>
                <c:pt idx="155">
                  <c:v>44200</c:v>
                </c:pt>
                <c:pt idx="156">
                  <c:v>44201</c:v>
                </c:pt>
                <c:pt idx="157">
                  <c:v>44202</c:v>
                </c:pt>
                <c:pt idx="158">
                  <c:v>44203</c:v>
                </c:pt>
                <c:pt idx="159">
                  <c:v>44204</c:v>
                </c:pt>
                <c:pt idx="160">
                  <c:v>44205</c:v>
                </c:pt>
                <c:pt idx="161">
                  <c:v>44206</c:v>
                </c:pt>
                <c:pt idx="162">
                  <c:v>44207</c:v>
                </c:pt>
                <c:pt idx="163">
                  <c:v>44208</c:v>
                </c:pt>
                <c:pt idx="164">
                  <c:v>44209</c:v>
                </c:pt>
                <c:pt idx="165">
                  <c:v>44210</c:v>
                </c:pt>
                <c:pt idx="166">
                  <c:v>44211</c:v>
                </c:pt>
                <c:pt idx="167">
                  <c:v>44212</c:v>
                </c:pt>
                <c:pt idx="168">
                  <c:v>44213</c:v>
                </c:pt>
                <c:pt idx="169">
                  <c:v>44214</c:v>
                </c:pt>
                <c:pt idx="170">
                  <c:v>44215</c:v>
                </c:pt>
                <c:pt idx="171">
                  <c:v>44216</c:v>
                </c:pt>
                <c:pt idx="172">
                  <c:v>44217</c:v>
                </c:pt>
                <c:pt idx="173">
                  <c:v>44218</c:v>
                </c:pt>
                <c:pt idx="174">
                  <c:v>44219</c:v>
                </c:pt>
                <c:pt idx="175">
                  <c:v>44220</c:v>
                </c:pt>
                <c:pt idx="176">
                  <c:v>44221</c:v>
                </c:pt>
                <c:pt idx="177">
                  <c:v>44222</c:v>
                </c:pt>
                <c:pt idx="178">
                  <c:v>44223</c:v>
                </c:pt>
                <c:pt idx="179">
                  <c:v>44224</c:v>
                </c:pt>
                <c:pt idx="180">
                  <c:v>44225</c:v>
                </c:pt>
                <c:pt idx="181">
                  <c:v>44226</c:v>
                </c:pt>
                <c:pt idx="182">
                  <c:v>44227</c:v>
                </c:pt>
                <c:pt idx="183">
                  <c:v>44228</c:v>
                </c:pt>
                <c:pt idx="184">
                  <c:v>44229</c:v>
                </c:pt>
                <c:pt idx="185">
                  <c:v>44230</c:v>
                </c:pt>
                <c:pt idx="186">
                  <c:v>44231</c:v>
                </c:pt>
                <c:pt idx="187">
                  <c:v>44232</c:v>
                </c:pt>
                <c:pt idx="188">
                  <c:v>44233</c:v>
                </c:pt>
                <c:pt idx="189">
                  <c:v>44234</c:v>
                </c:pt>
                <c:pt idx="190">
                  <c:v>44235</c:v>
                </c:pt>
                <c:pt idx="191">
                  <c:v>44236</c:v>
                </c:pt>
                <c:pt idx="192">
                  <c:v>44237</c:v>
                </c:pt>
                <c:pt idx="193">
                  <c:v>44238</c:v>
                </c:pt>
                <c:pt idx="194">
                  <c:v>44239</c:v>
                </c:pt>
                <c:pt idx="195">
                  <c:v>44240</c:v>
                </c:pt>
                <c:pt idx="196">
                  <c:v>44241</c:v>
                </c:pt>
                <c:pt idx="197">
                  <c:v>44242</c:v>
                </c:pt>
                <c:pt idx="198">
                  <c:v>44243</c:v>
                </c:pt>
                <c:pt idx="199">
                  <c:v>44244</c:v>
                </c:pt>
                <c:pt idx="200">
                  <c:v>44245</c:v>
                </c:pt>
                <c:pt idx="201">
                  <c:v>44246</c:v>
                </c:pt>
                <c:pt idx="202">
                  <c:v>44247</c:v>
                </c:pt>
                <c:pt idx="203">
                  <c:v>44248</c:v>
                </c:pt>
                <c:pt idx="204">
                  <c:v>44249</c:v>
                </c:pt>
              </c:numCache>
            </c:numRef>
          </c:xVal>
          <c:yVal>
            <c:numRef>
              <c:f>'covid blank'!$G$7:$G$211</c:f>
              <c:numCache>
                <c:formatCode>General</c:formatCode>
                <c:ptCount val="205"/>
              </c:numCache>
            </c:numRef>
          </c:yVal>
          <c:smooth val="0"/>
          <c:extLst>
            <c:ext xmlns:c16="http://schemas.microsoft.com/office/drawing/2014/chart" uri="{C3380CC4-5D6E-409C-BE32-E72D297353CC}">
              <c16:uniqueId val="{00000000-6BCE-4DA3-BF30-54692423AF64}"/>
            </c:ext>
          </c:extLst>
        </c:ser>
        <c:ser>
          <c:idx val="2"/>
          <c:order val="1"/>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'covid blank'!$A$20:$A$90</c:f>
              <c:numCache>
                <c:formatCode>m/d/yyyy</c:formatCode>
                <c:ptCount val="71"/>
                <c:pt idx="0">
                  <c:v>44058</c:v>
                </c:pt>
                <c:pt idx="1">
                  <c:v>44059</c:v>
                </c:pt>
                <c:pt idx="2">
                  <c:v>44060</c:v>
                </c:pt>
                <c:pt idx="3">
                  <c:v>44061</c:v>
                </c:pt>
                <c:pt idx="4">
                  <c:v>44062</c:v>
                </c:pt>
                <c:pt idx="5">
                  <c:v>44063</c:v>
                </c:pt>
                <c:pt idx="6">
                  <c:v>44064</c:v>
                </c:pt>
                <c:pt idx="7">
                  <c:v>44065</c:v>
                </c:pt>
                <c:pt idx="8">
                  <c:v>44066</c:v>
                </c:pt>
                <c:pt idx="9">
                  <c:v>44067</c:v>
                </c:pt>
                <c:pt idx="10">
                  <c:v>44068</c:v>
                </c:pt>
                <c:pt idx="11">
                  <c:v>44069</c:v>
                </c:pt>
                <c:pt idx="12">
                  <c:v>44070</c:v>
                </c:pt>
                <c:pt idx="13">
                  <c:v>44071</c:v>
                </c:pt>
                <c:pt idx="14">
                  <c:v>44072</c:v>
                </c:pt>
                <c:pt idx="15">
                  <c:v>44073</c:v>
                </c:pt>
                <c:pt idx="16">
                  <c:v>44074</c:v>
                </c:pt>
                <c:pt idx="17">
                  <c:v>44075</c:v>
                </c:pt>
                <c:pt idx="18">
                  <c:v>44076</c:v>
                </c:pt>
                <c:pt idx="19">
                  <c:v>44077</c:v>
                </c:pt>
                <c:pt idx="20">
                  <c:v>44078</c:v>
                </c:pt>
                <c:pt idx="21">
                  <c:v>44079</c:v>
                </c:pt>
                <c:pt idx="22">
                  <c:v>44080</c:v>
                </c:pt>
                <c:pt idx="23">
                  <c:v>44081</c:v>
                </c:pt>
                <c:pt idx="24">
                  <c:v>44082</c:v>
                </c:pt>
                <c:pt idx="25">
                  <c:v>44083</c:v>
                </c:pt>
                <c:pt idx="26">
                  <c:v>44084</c:v>
                </c:pt>
                <c:pt idx="27">
                  <c:v>44085</c:v>
                </c:pt>
                <c:pt idx="28">
                  <c:v>44086</c:v>
                </c:pt>
                <c:pt idx="29">
                  <c:v>44087</c:v>
                </c:pt>
                <c:pt idx="30">
                  <c:v>44088</c:v>
                </c:pt>
                <c:pt idx="31">
                  <c:v>44089</c:v>
                </c:pt>
                <c:pt idx="32">
                  <c:v>44090</c:v>
                </c:pt>
                <c:pt idx="33">
                  <c:v>44091</c:v>
                </c:pt>
                <c:pt idx="34">
                  <c:v>44092</c:v>
                </c:pt>
                <c:pt idx="35">
                  <c:v>44093</c:v>
                </c:pt>
                <c:pt idx="36">
                  <c:v>44094</c:v>
                </c:pt>
                <c:pt idx="37">
                  <c:v>44095</c:v>
                </c:pt>
                <c:pt idx="38">
                  <c:v>44096</c:v>
                </c:pt>
                <c:pt idx="39">
                  <c:v>44097</c:v>
                </c:pt>
                <c:pt idx="40">
                  <c:v>44098</c:v>
                </c:pt>
                <c:pt idx="41">
                  <c:v>44099</c:v>
                </c:pt>
                <c:pt idx="42">
                  <c:v>44100</c:v>
                </c:pt>
                <c:pt idx="43">
                  <c:v>44101</c:v>
                </c:pt>
                <c:pt idx="44">
                  <c:v>44102</c:v>
                </c:pt>
                <c:pt idx="45">
                  <c:v>44103</c:v>
                </c:pt>
                <c:pt idx="46">
                  <c:v>44104</c:v>
                </c:pt>
                <c:pt idx="47">
                  <c:v>44105</c:v>
                </c:pt>
                <c:pt idx="48">
                  <c:v>44106</c:v>
                </c:pt>
                <c:pt idx="49">
                  <c:v>44107</c:v>
                </c:pt>
                <c:pt idx="50">
                  <c:v>44108</c:v>
                </c:pt>
                <c:pt idx="51">
                  <c:v>44109</c:v>
                </c:pt>
                <c:pt idx="52">
                  <c:v>44110</c:v>
                </c:pt>
                <c:pt idx="53">
                  <c:v>44111</c:v>
                </c:pt>
                <c:pt idx="54">
                  <c:v>44112</c:v>
                </c:pt>
                <c:pt idx="55">
                  <c:v>44113</c:v>
                </c:pt>
                <c:pt idx="56">
                  <c:v>44114</c:v>
                </c:pt>
                <c:pt idx="57">
                  <c:v>44115</c:v>
                </c:pt>
                <c:pt idx="58">
                  <c:v>44116</c:v>
                </c:pt>
                <c:pt idx="59">
                  <c:v>44117</c:v>
                </c:pt>
                <c:pt idx="60">
                  <c:v>44118</c:v>
                </c:pt>
                <c:pt idx="61">
                  <c:v>44119</c:v>
                </c:pt>
                <c:pt idx="62">
                  <c:v>44120</c:v>
                </c:pt>
                <c:pt idx="63">
                  <c:v>44121</c:v>
                </c:pt>
                <c:pt idx="64">
                  <c:v>44122</c:v>
                </c:pt>
                <c:pt idx="65">
                  <c:v>44123</c:v>
                </c:pt>
                <c:pt idx="66">
                  <c:v>44124</c:v>
                </c:pt>
                <c:pt idx="67">
                  <c:v>44125</c:v>
                </c:pt>
                <c:pt idx="68">
                  <c:v>44126</c:v>
                </c:pt>
                <c:pt idx="69">
                  <c:v>44127</c:v>
                </c:pt>
                <c:pt idx="70">
                  <c:v>44128</c:v>
                </c:pt>
              </c:numCache>
            </c:numRef>
          </c:xVal>
          <c:yVal>
            <c:numRef>
              <c:f>'covid blank'!$I$20:$I$90</c:f>
              <c:numCache>
                <c:formatCode>General</c:formatCode>
                <c:ptCount val="71"/>
                <c:pt idx="0">
                  <c:v>200</c:v>
                </c:pt>
              </c:numCache>
            </c:numRef>
          </c:yVal>
          <c:smooth val="0"/>
          <c:extLst>
            <c:ext xmlns:c16="http://schemas.microsoft.com/office/drawing/2014/chart" uri="{C3380CC4-5D6E-409C-BE32-E72D297353CC}">
              <c16:uniqueId val="{00000001-6BCE-4DA3-BF30-54692423AF64}"/>
            </c:ext>
          </c:extLst>
        </c:ser>
        <c:ser>
          <c:idx val="1"/>
          <c:order val="2"/>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'covid blank'!$A$91:$A$111</c:f>
              <c:numCache>
                <c:formatCode>m/d/yyyy</c:formatCode>
                <c:ptCount val="21"/>
                <c:pt idx="0">
                  <c:v>44129</c:v>
                </c:pt>
                <c:pt idx="1">
                  <c:v>44130</c:v>
                </c:pt>
                <c:pt idx="2">
                  <c:v>44131</c:v>
                </c:pt>
                <c:pt idx="3">
                  <c:v>44132</c:v>
                </c:pt>
                <c:pt idx="4">
                  <c:v>44133</c:v>
                </c:pt>
                <c:pt idx="5">
                  <c:v>44134</c:v>
                </c:pt>
                <c:pt idx="6">
                  <c:v>44135</c:v>
                </c:pt>
                <c:pt idx="7">
                  <c:v>44136</c:v>
                </c:pt>
                <c:pt idx="8">
                  <c:v>44137</c:v>
                </c:pt>
                <c:pt idx="9">
                  <c:v>44138</c:v>
                </c:pt>
                <c:pt idx="10">
                  <c:v>44139</c:v>
                </c:pt>
                <c:pt idx="11">
                  <c:v>44140</c:v>
                </c:pt>
                <c:pt idx="12">
                  <c:v>44141</c:v>
                </c:pt>
                <c:pt idx="13">
                  <c:v>44142</c:v>
                </c:pt>
                <c:pt idx="14">
                  <c:v>44143</c:v>
                </c:pt>
                <c:pt idx="15">
                  <c:v>44144</c:v>
                </c:pt>
                <c:pt idx="16">
                  <c:v>44145</c:v>
                </c:pt>
                <c:pt idx="17">
                  <c:v>44146</c:v>
                </c:pt>
                <c:pt idx="18">
                  <c:v>44147</c:v>
                </c:pt>
                <c:pt idx="19">
                  <c:v>44148</c:v>
                </c:pt>
                <c:pt idx="20">
                  <c:v>44149</c:v>
                </c:pt>
              </c:numCache>
            </c:numRef>
          </c:xVal>
          <c:yVal>
            <c:numRef>
              <c:f>'covid blank'!$I$91:$I$111</c:f>
              <c:numCache>
                <c:formatCode>General</c:formatCode>
                <c:ptCount val="21"/>
              </c:numCache>
            </c:numRef>
          </c:yVal>
          <c:smooth val="0"/>
          <c:extLst>
            <c:ext xmlns:c16="http://schemas.microsoft.com/office/drawing/2014/chart" uri="{C3380CC4-5D6E-409C-BE32-E72D297353CC}">
              <c16:uniqueId val="{00000002-6BCE-4DA3-BF30-54692423AF64}"/>
            </c:ext>
          </c:extLst>
        </c:ser>
        <c:dLbls>
          <c:showLegendKey val="0"/>
          <c:showVal val="0"/>
          <c:showCatName val="0"/>
          <c:showSerName val="0"/>
          <c:showPercent val="0"/>
          <c:showBubbleSize val="0"/>
        </c:dLbls>
        <c:axId val="285114536"/>
        <c:axId val="285115848"/>
      </c:scatterChart>
      <c:valAx>
        <c:axId val="285114536"/>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5115848"/>
        <c:crosses val="autoZero"/>
        <c:crossBetween val="midCat"/>
      </c:valAx>
      <c:valAx>
        <c:axId val="285115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51145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'covid solved class'!$A$7:$A$211</c:f>
              <c:numCache>
                <c:formatCode>m/d/yyyy</c:formatCode>
                <c:ptCount val="205"/>
                <c:pt idx="0">
                  <c:v>44045</c:v>
                </c:pt>
                <c:pt idx="1">
                  <c:v>44046</c:v>
                </c:pt>
                <c:pt idx="2">
                  <c:v>44047</c:v>
                </c:pt>
                <c:pt idx="3">
                  <c:v>44048</c:v>
                </c:pt>
                <c:pt idx="4">
                  <c:v>44049</c:v>
                </c:pt>
                <c:pt idx="5">
                  <c:v>44050</c:v>
                </c:pt>
                <c:pt idx="6">
                  <c:v>44051</c:v>
                </c:pt>
                <c:pt idx="7">
                  <c:v>44052</c:v>
                </c:pt>
                <c:pt idx="8">
                  <c:v>44053</c:v>
                </c:pt>
                <c:pt idx="9">
                  <c:v>44054</c:v>
                </c:pt>
                <c:pt idx="10">
                  <c:v>44055</c:v>
                </c:pt>
                <c:pt idx="11">
                  <c:v>44056</c:v>
                </c:pt>
                <c:pt idx="12">
                  <c:v>44057</c:v>
                </c:pt>
                <c:pt idx="13">
                  <c:v>44058</c:v>
                </c:pt>
                <c:pt idx="14">
                  <c:v>44059</c:v>
                </c:pt>
                <c:pt idx="15">
                  <c:v>44060</c:v>
                </c:pt>
                <c:pt idx="16">
                  <c:v>44061</c:v>
                </c:pt>
                <c:pt idx="17">
                  <c:v>44062</c:v>
                </c:pt>
                <c:pt idx="18">
                  <c:v>44063</c:v>
                </c:pt>
                <c:pt idx="19">
                  <c:v>44064</c:v>
                </c:pt>
                <c:pt idx="20">
                  <c:v>44065</c:v>
                </c:pt>
                <c:pt idx="21">
                  <c:v>44066</c:v>
                </c:pt>
                <c:pt idx="22">
                  <c:v>44067</c:v>
                </c:pt>
                <c:pt idx="23">
                  <c:v>44068</c:v>
                </c:pt>
                <c:pt idx="24">
                  <c:v>44069</c:v>
                </c:pt>
                <c:pt idx="25">
                  <c:v>44070</c:v>
                </c:pt>
                <c:pt idx="26">
                  <c:v>44071</c:v>
                </c:pt>
                <c:pt idx="27">
                  <c:v>44072</c:v>
                </c:pt>
                <c:pt idx="28">
                  <c:v>44073</c:v>
                </c:pt>
                <c:pt idx="29">
                  <c:v>44074</c:v>
                </c:pt>
                <c:pt idx="30">
                  <c:v>44075</c:v>
                </c:pt>
                <c:pt idx="31">
                  <c:v>44076</c:v>
                </c:pt>
                <c:pt idx="32">
                  <c:v>44077</c:v>
                </c:pt>
                <c:pt idx="33">
                  <c:v>44078</c:v>
                </c:pt>
                <c:pt idx="34">
                  <c:v>44079</c:v>
                </c:pt>
                <c:pt idx="35">
                  <c:v>44080</c:v>
                </c:pt>
                <c:pt idx="36">
                  <c:v>44081</c:v>
                </c:pt>
                <c:pt idx="37">
                  <c:v>44082</c:v>
                </c:pt>
                <c:pt idx="38">
                  <c:v>44083</c:v>
                </c:pt>
                <c:pt idx="39">
                  <c:v>44084</c:v>
                </c:pt>
                <c:pt idx="40">
                  <c:v>44085</c:v>
                </c:pt>
                <c:pt idx="41">
                  <c:v>44086</c:v>
                </c:pt>
                <c:pt idx="42">
                  <c:v>44087</c:v>
                </c:pt>
                <c:pt idx="43">
                  <c:v>44088</c:v>
                </c:pt>
                <c:pt idx="44">
                  <c:v>44089</c:v>
                </c:pt>
                <c:pt idx="45">
                  <c:v>44090</c:v>
                </c:pt>
                <c:pt idx="46">
                  <c:v>44091</c:v>
                </c:pt>
                <c:pt idx="47">
                  <c:v>44092</c:v>
                </c:pt>
                <c:pt idx="48">
                  <c:v>44093</c:v>
                </c:pt>
                <c:pt idx="49">
                  <c:v>44094</c:v>
                </c:pt>
                <c:pt idx="50">
                  <c:v>44095</c:v>
                </c:pt>
                <c:pt idx="51">
                  <c:v>44096</c:v>
                </c:pt>
                <c:pt idx="52">
                  <c:v>44097</c:v>
                </c:pt>
                <c:pt idx="53">
                  <c:v>44098</c:v>
                </c:pt>
                <c:pt idx="54">
                  <c:v>44099</c:v>
                </c:pt>
                <c:pt idx="55">
                  <c:v>44100</c:v>
                </c:pt>
                <c:pt idx="56">
                  <c:v>44101</c:v>
                </c:pt>
                <c:pt idx="57">
                  <c:v>44102</c:v>
                </c:pt>
                <c:pt idx="58">
                  <c:v>44103</c:v>
                </c:pt>
                <c:pt idx="59">
                  <c:v>44104</c:v>
                </c:pt>
                <c:pt idx="60">
                  <c:v>44105</c:v>
                </c:pt>
                <c:pt idx="61">
                  <c:v>44106</c:v>
                </c:pt>
                <c:pt idx="62">
                  <c:v>44107</c:v>
                </c:pt>
                <c:pt idx="63">
                  <c:v>44108</c:v>
                </c:pt>
                <c:pt idx="64">
                  <c:v>44109</c:v>
                </c:pt>
                <c:pt idx="65">
                  <c:v>44110</c:v>
                </c:pt>
                <c:pt idx="66">
                  <c:v>44111</c:v>
                </c:pt>
                <c:pt idx="67">
                  <c:v>44112</c:v>
                </c:pt>
                <c:pt idx="68">
                  <c:v>44113</c:v>
                </c:pt>
                <c:pt idx="69">
                  <c:v>44114</c:v>
                </c:pt>
                <c:pt idx="70">
                  <c:v>44115</c:v>
                </c:pt>
                <c:pt idx="71">
                  <c:v>44116</c:v>
                </c:pt>
                <c:pt idx="72">
                  <c:v>44117</c:v>
                </c:pt>
                <c:pt idx="73">
                  <c:v>44118</c:v>
                </c:pt>
                <c:pt idx="74">
                  <c:v>44119</c:v>
                </c:pt>
                <c:pt idx="75">
                  <c:v>44120</c:v>
                </c:pt>
                <c:pt idx="76">
                  <c:v>44121</c:v>
                </c:pt>
                <c:pt idx="77">
                  <c:v>44122</c:v>
                </c:pt>
                <c:pt idx="78">
                  <c:v>44123</c:v>
                </c:pt>
                <c:pt idx="79">
                  <c:v>44124</c:v>
                </c:pt>
                <c:pt idx="80">
                  <c:v>44125</c:v>
                </c:pt>
                <c:pt idx="81">
                  <c:v>44126</c:v>
                </c:pt>
                <c:pt idx="82">
                  <c:v>44127</c:v>
                </c:pt>
                <c:pt idx="83">
                  <c:v>44128</c:v>
                </c:pt>
                <c:pt idx="84">
                  <c:v>44129</c:v>
                </c:pt>
                <c:pt idx="85">
                  <c:v>44130</c:v>
                </c:pt>
                <c:pt idx="86">
                  <c:v>44131</c:v>
                </c:pt>
                <c:pt idx="87">
                  <c:v>44132</c:v>
                </c:pt>
                <c:pt idx="88">
                  <c:v>44133</c:v>
                </c:pt>
                <c:pt idx="89">
                  <c:v>44134</c:v>
                </c:pt>
                <c:pt idx="90">
                  <c:v>44135</c:v>
                </c:pt>
                <c:pt idx="91">
                  <c:v>44136</c:v>
                </c:pt>
                <c:pt idx="92">
                  <c:v>44137</c:v>
                </c:pt>
                <c:pt idx="93">
                  <c:v>44138</c:v>
                </c:pt>
                <c:pt idx="94">
                  <c:v>44139</c:v>
                </c:pt>
                <c:pt idx="95">
                  <c:v>44140</c:v>
                </c:pt>
                <c:pt idx="96">
                  <c:v>44141</c:v>
                </c:pt>
                <c:pt idx="97">
                  <c:v>44142</c:v>
                </c:pt>
                <c:pt idx="98">
                  <c:v>44143</c:v>
                </c:pt>
                <c:pt idx="99">
                  <c:v>44144</c:v>
                </c:pt>
                <c:pt idx="100">
                  <c:v>44145</c:v>
                </c:pt>
                <c:pt idx="101">
                  <c:v>44146</c:v>
                </c:pt>
                <c:pt idx="102">
                  <c:v>44147</c:v>
                </c:pt>
                <c:pt idx="103">
                  <c:v>44148</c:v>
                </c:pt>
                <c:pt idx="104">
                  <c:v>44149</c:v>
                </c:pt>
                <c:pt idx="105">
                  <c:v>44150</c:v>
                </c:pt>
                <c:pt idx="106">
                  <c:v>44151</c:v>
                </c:pt>
                <c:pt idx="107">
                  <c:v>44152</c:v>
                </c:pt>
                <c:pt idx="108">
                  <c:v>44153</c:v>
                </c:pt>
                <c:pt idx="109">
                  <c:v>44154</c:v>
                </c:pt>
                <c:pt idx="110">
                  <c:v>44155</c:v>
                </c:pt>
                <c:pt idx="111">
                  <c:v>44156</c:v>
                </c:pt>
                <c:pt idx="112">
                  <c:v>44157</c:v>
                </c:pt>
                <c:pt idx="113">
                  <c:v>44158</c:v>
                </c:pt>
                <c:pt idx="114">
                  <c:v>44159</c:v>
                </c:pt>
                <c:pt idx="115">
                  <c:v>44160</c:v>
                </c:pt>
                <c:pt idx="116">
                  <c:v>44161</c:v>
                </c:pt>
                <c:pt idx="117">
                  <c:v>44162</c:v>
                </c:pt>
                <c:pt idx="118">
                  <c:v>44163</c:v>
                </c:pt>
                <c:pt idx="119">
                  <c:v>44164</c:v>
                </c:pt>
                <c:pt idx="120">
                  <c:v>44165</c:v>
                </c:pt>
                <c:pt idx="121">
                  <c:v>44166</c:v>
                </c:pt>
                <c:pt idx="122">
                  <c:v>44167</c:v>
                </c:pt>
                <c:pt idx="123">
                  <c:v>44168</c:v>
                </c:pt>
                <c:pt idx="124">
                  <c:v>44169</c:v>
                </c:pt>
                <c:pt idx="125">
                  <c:v>44170</c:v>
                </c:pt>
                <c:pt idx="126">
                  <c:v>44171</c:v>
                </c:pt>
                <c:pt idx="127">
                  <c:v>44172</c:v>
                </c:pt>
                <c:pt idx="128">
                  <c:v>44173</c:v>
                </c:pt>
                <c:pt idx="129">
                  <c:v>44174</c:v>
                </c:pt>
                <c:pt idx="130">
                  <c:v>44175</c:v>
                </c:pt>
                <c:pt idx="131">
                  <c:v>44176</c:v>
                </c:pt>
                <c:pt idx="132">
                  <c:v>44177</c:v>
                </c:pt>
                <c:pt idx="133">
                  <c:v>44178</c:v>
                </c:pt>
                <c:pt idx="134">
                  <c:v>44179</c:v>
                </c:pt>
                <c:pt idx="135">
                  <c:v>44180</c:v>
                </c:pt>
                <c:pt idx="136">
                  <c:v>44181</c:v>
                </c:pt>
                <c:pt idx="137">
                  <c:v>44182</c:v>
                </c:pt>
                <c:pt idx="138">
                  <c:v>44183</c:v>
                </c:pt>
                <c:pt idx="139">
                  <c:v>44184</c:v>
                </c:pt>
                <c:pt idx="140">
                  <c:v>44185</c:v>
                </c:pt>
                <c:pt idx="141">
                  <c:v>44186</c:v>
                </c:pt>
                <c:pt idx="142">
                  <c:v>44187</c:v>
                </c:pt>
                <c:pt idx="143">
                  <c:v>44188</c:v>
                </c:pt>
                <c:pt idx="144">
                  <c:v>44189</c:v>
                </c:pt>
                <c:pt idx="145">
                  <c:v>44190</c:v>
                </c:pt>
                <c:pt idx="146">
                  <c:v>44191</c:v>
                </c:pt>
                <c:pt idx="147">
                  <c:v>44192</c:v>
                </c:pt>
                <c:pt idx="148">
                  <c:v>44193</c:v>
                </c:pt>
                <c:pt idx="149">
                  <c:v>44194</c:v>
                </c:pt>
                <c:pt idx="150">
                  <c:v>44195</c:v>
                </c:pt>
                <c:pt idx="151">
                  <c:v>44196</c:v>
                </c:pt>
                <c:pt idx="152">
                  <c:v>44197</c:v>
                </c:pt>
                <c:pt idx="153">
                  <c:v>44198</c:v>
                </c:pt>
                <c:pt idx="154">
                  <c:v>44199</c:v>
                </c:pt>
                <c:pt idx="155">
                  <c:v>44200</c:v>
                </c:pt>
                <c:pt idx="156">
                  <c:v>44201</c:v>
                </c:pt>
                <c:pt idx="157">
                  <c:v>44202</c:v>
                </c:pt>
                <c:pt idx="158">
                  <c:v>44203</c:v>
                </c:pt>
                <c:pt idx="159">
                  <c:v>44204</c:v>
                </c:pt>
                <c:pt idx="160">
                  <c:v>44205</c:v>
                </c:pt>
                <c:pt idx="161">
                  <c:v>44206</c:v>
                </c:pt>
                <c:pt idx="162">
                  <c:v>44207</c:v>
                </c:pt>
                <c:pt idx="163">
                  <c:v>44208</c:v>
                </c:pt>
                <c:pt idx="164">
                  <c:v>44209</c:v>
                </c:pt>
                <c:pt idx="165">
                  <c:v>44210</c:v>
                </c:pt>
                <c:pt idx="166">
                  <c:v>44211</c:v>
                </c:pt>
                <c:pt idx="167">
                  <c:v>44212</c:v>
                </c:pt>
                <c:pt idx="168">
                  <c:v>44213</c:v>
                </c:pt>
                <c:pt idx="169">
                  <c:v>44214</c:v>
                </c:pt>
                <c:pt idx="170">
                  <c:v>44215</c:v>
                </c:pt>
                <c:pt idx="171">
                  <c:v>44216</c:v>
                </c:pt>
                <c:pt idx="172">
                  <c:v>44217</c:v>
                </c:pt>
                <c:pt idx="173">
                  <c:v>44218</c:v>
                </c:pt>
                <c:pt idx="174">
                  <c:v>44219</c:v>
                </c:pt>
                <c:pt idx="175">
                  <c:v>44220</c:v>
                </c:pt>
                <c:pt idx="176">
                  <c:v>44221</c:v>
                </c:pt>
                <c:pt idx="177">
                  <c:v>44222</c:v>
                </c:pt>
                <c:pt idx="178">
                  <c:v>44223</c:v>
                </c:pt>
                <c:pt idx="179">
                  <c:v>44224</c:v>
                </c:pt>
                <c:pt idx="180">
                  <c:v>44225</c:v>
                </c:pt>
                <c:pt idx="181">
                  <c:v>44226</c:v>
                </c:pt>
                <c:pt idx="182">
                  <c:v>44227</c:v>
                </c:pt>
                <c:pt idx="183">
                  <c:v>44228</c:v>
                </c:pt>
                <c:pt idx="184">
                  <c:v>44229</c:v>
                </c:pt>
                <c:pt idx="185">
                  <c:v>44230</c:v>
                </c:pt>
                <c:pt idx="186">
                  <c:v>44231</c:v>
                </c:pt>
                <c:pt idx="187">
                  <c:v>44232</c:v>
                </c:pt>
                <c:pt idx="188">
                  <c:v>44233</c:v>
                </c:pt>
                <c:pt idx="189">
                  <c:v>44234</c:v>
                </c:pt>
                <c:pt idx="190">
                  <c:v>44235</c:v>
                </c:pt>
                <c:pt idx="191">
                  <c:v>44236</c:v>
                </c:pt>
                <c:pt idx="192">
                  <c:v>44237</c:v>
                </c:pt>
                <c:pt idx="193">
                  <c:v>44238</c:v>
                </c:pt>
                <c:pt idx="194">
                  <c:v>44239</c:v>
                </c:pt>
                <c:pt idx="195">
                  <c:v>44240</c:v>
                </c:pt>
                <c:pt idx="196">
                  <c:v>44241</c:v>
                </c:pt>
                <c:pt idx="197">
                  <c:v>44242</c:v>
                </c:pt>
                <c:pt idx="198">
                  <c:v>44243</c:v>
                </c:pt>
                <c:pt idx="199">
                  <c:v>44244</c:v>
                </c:pt>
                <c:pt idx="200">
                  <c:v>44245</c:v>
                </c:pt>
                <c:pt idx="201">
                  <c:v>44246</c:v>
                </c:pt>
                <c:pt idx="202">
                  <c:v>44247</c:v>
                </c:pt>
                <c:pt idx="203">
                  <c:v>44248</c:v>
                </c:pt>
                <c:pt idx="204">
                  <c:v>44249</c:v>
                </c:pt>
              </c:numCache>
            </c:numRef>
          </c:xVal>
          <c:yVal>
            <c:numRef>
              <c:f>'covid solved class'!$G$7:$G$211</c:f>
              <c:numCache>
                <c:formatCode>General</c:formatCode>
                <c:ptCount val="205"/>
                <c:pt idx="0">
                  <c:v>101</c:v>
                </c:pt>
                <c:pt idx="1">
                  <c:v>208</c:v>
                </c:pt>
                <c:pt idx="2">
                  <c:v>287</c:v>
                </c:pt>
                <c:pt idx="3">
                  <c:v>241</c:v>
                </c:pt>
                <c:pt idx="4">
                  <c:v>214</c:v>
                </c:pt>
                <c:pt idx="5">
                  <c:v>322</c:v>
                </c:pt>
                <c:pt idx="6">
                  <c:v>173</c:v>
                </c:pt>
                <c:pt idx="7">
                  <c:v>122</c:v>
                </c:pt>
                <c:pt idx="8">
                  <c:v>141</c:v>
                </c:pt>
                <c:pt idx="9">
                  <c:v>288</c:v>
                </c:pt>
                <c:pt idx="10">
                  <c:v>289</c:v>
                </c:pt>
                <c:pt idx="11">
                  <c:v>330</c:v>
                </c:pt>
                <c:pt idx="12">
                  <c:v>291</c:v>
                </c:pt>
                <c:pt idx="13">
                  <c:v>197</c:v>
                </c:pt>
                <c:pt idx="14">
                  <c:v>121</c:v>
                </c:pt>
                <c:pt idx="15">
                  <c:v>191</c:v>
                </c:pt>
                <c:pt idx="16">
                  <c:v>281</c:v>
                </c:pt>
                <c:pt idx="17">
                  <c:v>312</c:v>
                </c:pt>
                <c:pt idx="18">
                  <c:v>246</c:v>
                </c:pt>
                <c:pt idx="19">
                  <c:v>504</c:v>
                </c:pt>
                <c:pt idx="20">
                  <c:v>234</c:v>
                </c:pt>
                <c:pt idx="21">
                  <c:v>136</c:v>
                </c:pt>
                <c:pt idx="22">
                  <c:v>259</c:v>
                </c:pt>
                <c:pt idx="23">
                  <c:v>364</c:v>
                </c:pt>
                <c:pt idx="24">
                  <c:v>396</c:v>
                </c:pt>
                <c:pt idx="25">
                  <c:v>350</c:v>
                </c:pt>
                <c:pt idx="26">
                  <c:v>485</c:v>
                </c:pt>
                <c:pt idx="27">
                  <c:v>320</c:v>
                </c:pt>
                <c:pt idx="28">
                  <c:v>274</c:v>
                </c:pt>
                <c:pt idx="29">
                  <c:v>256</c:v>
                </c:pt>
                <c:pt idx="30">
                  <c:v>499</c:v>
                </c:pt>
                <c:pt idx="31">
                  <c:v>645</c:v>
                </c:pt>
                <c:pt idx="32">
                  <c:v>675</c:v>
                </c:pt>
                <c:pt idx="33">
                  <c:v>797</c:v>
                </c:pt>
                <c:pt idx="34">
                  <c:v>504</c:v>
                </c:pt>
                <c:pt idx="35">
                  <c:v>410</c:v>
                </c:pt>
                <c:pt idx="36">
                  <c:v>561</c:v>
                </c:pt>
                <c:pt idx="37">
                  <c:v>1161</c:v>
                </c:pt>
                <c:pt idx="38">
                  <c:v>1158</c:v>
                </c:pt>
                <c:pt idx="39">
                  <c:v>1382</c:v>
                </c:pt>
                <c:pt idx="40">
                  <c:v>1443</c:v>
                </c:pt>
                <c:pt idx="41">
                  <c:v>1537</c:v>
                </c:pt>
                <c:pt idx="42">
                  <c:v>791</c:v>
                </c:pt>
                <c:pt idx="43">
                  <c:v>1028</c:v>
                </c:pt>
                <c:pt idx="44">
                  <c:v>1676</c:v>
                </c:pt>
                <c:pt idx="45">
                  <c:v>2133</c:v>
                </c:pt>
                <c:pt idx="46">
                  <c:v>3124</c:v>
                </c:pt>
                <c:pt idx="47">
                  <c:v>2108</c:v>
                </c:pt>
                <c:pt idx="48">
                  <c:v>2045</c:v>
                </c:pt>
                <c:pt idx="49">
                  <c:v>984</c:v>
                </c:pt>
                <c:pt idx="50">
                  <c:v>1476</c:v>
                </c:pt>
                <c:pt idx="51">
                  <c:v>2387</c:v>
                </c:pt>
                <c:pt idx="52">
                  <c:v>2306</c:v>
                </c:pt>
                <c:pt idx="53">
                  <c:v>2906</c:v>
                </c:pt>
                <c:pt idx="54">
                  <c:v>2946</c:v>
                </c:pt>
                <c:pt idx="55">
                  <c:v>1981</c:v>
                </c:pt>
                <c:pt idx="56">
                  <c:v>1304</c:v>
                </c:pt>
                <c:pt idx="57">
                  <c:v>1284</c:v>
                </c:pt>
                <c:pt idx="58">
                  <c:v>1963</c:v>
                </c:pt>
                <c:pt idx="59">
                  <c:v>2926</c:v>
                </c:pt>
                <c:pt idx="60">
                  <c:v>3502</c:v>
                </c:pt>
                <c:pt idx="61">
                  <c:v>3795</c:v>
                </c:pt>
                <c:pt idx="62">
                  <c:v>2554</c:v>
                </c:pt>
                <c:pt idx="63">
                  <c:v>1841</c:v>
                </c:pt>
                <c:pt idx="64">
                  <c:v>3118</c:v>
                </c:pt>
                <c:pt idx="65">
                  <c:v>4458</c:v>
                </c:pt>
                <c:pt idx="66">
                  <c:v>5336</c:v>
                </c:pt>
                <c:pt idx="67">
                  <c:v>5394</c:v>
                </c:pt>
                <c:pt idx="68">
                  <c:v>8618</c:v>
                </c:pt>
                <c:pt idx="69">
                  <c:v>4636</c:v>
                </c:pt>
                <c:pt idx="70">
                  <c:v>3104</c:v>
                </c:pt>
                <c:pt idx="71">
                  <c:v>4308</c:v>
                </c:pt>
                <c:pt idx="72">
                  <c:v>8324</c:v>
                </c:pt>
                <c:pt idx="73">
                  <c:v>9545</c:v>
                </c:pt>
                <c:pt idx="74">
                  <c:v>9724</c:v>
                </c:pt>
                <c:pt idx="75">
                  <c:v>11104</c:v>
                </c:pt>
                <c:pt idx="76">
                  <c:v>8713</c:v>
                </c:pt>
                <c:pt idx="77">
                  <c:v>5059</c:v>
                </c:pt>
                <c:pt idx="78">
                  <c:v>8077</c:v>
                </c:pt>
                <c:pt idx="79">
                  <c:v>11985</c:v>
                </c:pt>
                <c:pt idx="80">
                  <c:v>14971</c:v>
                </c:pt>
                <c:pt idx="81">
                  <c:v>14155</c:v>
                </c:pt>
                <c:pt idx="82">
                  <c:v>15248</c:v>
                </c:pt>
                <c:pt idx="83">
                  <c:v>12473</c:v>
                </c:pt>
                <c:pt idx="84">
                  <c:v>7300</c:v>
                </c:pt>
                <c:pt idx="85">
                  <c:v>10272</c:v>
                </c:pt>
                <c:pt idx="86">
                  <c:v>15666</c:v>
                </c:pt>
                <c:pt idx="87">
                  <c:v>12977</c:v>
                </c:pt>
                <c:pt idx="88">
                  <c:v>13051</c:v>
                </c:pt>
                <c:pt idx="89">
                  <c:v>13603</c:v>
                </c:pt>
                <c:pt idx="90">
                  <c:v>11427</c:v>
                </c:pt>
                <c:pt idx="91">
                  <c:v>6551</c:v>
                </c:pt>
                <c:pt idx="92">
                  <c:v>9239</c:v>
                </c:pt>
                <c:pt idx="93">
                  <c:v>12090</c:v>
                </c:pt>
                <c:pt idx="94">
                  <c:v>15725</c:v>
                </c:pt>
                <c:pt idx="95">
                  <c:v>13234</c:v>
                </c:pt>
                <c:pt idx="96">
                  <c:v>11546</c:v>
                </c:pt>
                <c:pt idx="97">
                  <c:v>7721</c:v>
                </c:pt>
                <c:pt idx="98">
                  <c:v>3609</c:v>
                </c:pt>
                <c:pt idx="99">
                  <c:v>6048</c:v>
                </c:pt>
                <c:pt idx="100">
                  <c:v>9056</c:v>
                </c:pt>
                <c:pt idx="101">
                  <c:v>8921</c:v>
                </c:pt>
                <c:pt idx="102">
                  <c:v>7874</c:v>
                </c:pt>
                <c:pt idx="103">
                  <c:v>7358</c:v>
                </c:pt>
                <c:pt idx="104">
                  <c:v>4196</c:v>
                </c:pt>
                <c:pt idx="105">
                  <c:v>1891</c:v>
                </c:pt>
                <c:pt idx="106">
                  <c:v>5414</c:v>
                </c:pt>
                <c:pt idx="107">
                  <c:v>4246</c:v>
                </c:pt>
                <c:pt idx="108">
                  <c:v>5514</c:v>
                </c:pt>
                <c:pt idx="109">
                  <c:v>6470</c:v>
                </c:pt>
                <c:pt idx="110">
                  <c:v>5808</c:v>
                </c:pt>
                <c:pt idx="111">
                  <c:v>3191</c:v>
                </c:pt>
                <c:pt idx="112">
                  <c:v>1509</c:v>
                </c:pt>
                <c:pt idx="113">
                  <c:v>4379</c:v>
                </c:pt>
                <c:pt idx="114">
                  <c:v>5861</c:v>
                </c:pt>
                <c:pt idx="115">
                  <c:v>4929</c:v>
                </c:pt>
                <c:pt idx="116">
                  <c:v>4049</c:v>
                </c:pt>
                <c:pt idx="117">
                  <c:v>4462</c:v>
                </c:pt>
                <c:pt idx="118">
                  <c:v>2667</c:v>
                </c:pt>
                <c:pt idx="119">
                  <c:v>1074</c:v>
                </c:pt>
                <c:pt idx="120">
                  <c:v>3572</c:v>
                </c:pt>
                <c:pt idx="121">
                  <c:v>5180</c:v>
                </c:pt>
                <c:pt idx="122">
                  <c:v>4561</c:v>
                </c:pt>
                <c:pt idx="123">
                  <c:v>4624</c:v>
                </c:pt>
                <c:pt idx="124">
                  <c:v>4747</c:v>
                </c:pt>
                <c:pt idx="125">
                  <c:v>3312</c:v>
                </c:pt>
                <c:pt idx="126">
                  <c:v>1112</c:v>
                </c:pt>
                <c:pt idx="127">
                  <c:v>4251</c:v>
                </c:pt>
                <c:pt idx="128">
                  <c:v>5855</c:v>
                </c:pt>
                <c:pt idx="129">
                  <c:v>6413</c:v>
                </c:pt>
                <c:pt idx="130">
                  <c:v>5872</c:v>
                </c:pt>
                <c:pt idx="131">
                  <c:v>6208</c:v>
                </c:pt>
                <c:pt idx="132">
                  <c:v>3655</c:v>
                </c:pt>
                <c:pt idx="133">
                  <c:v>1998</c:v>
                </c:pt>
                <c:pt idx="134">
                  <c:v>5176</c:v>
                </c:pt>
                <c:pt idx="135">
                  <c:v>7908</c:v>
                </c:pt>
                <c:pt idx="136">
                  <c:v>8255</c:v>
                </c:pt>
                <c:pt idx="137">
                  <c:v>7614</c:v>
                </c:pt>
                <c:pt idx="138">
                  <c:v>8835</c:v>
                </c:pt>
                <c:pt idx="139">
                  <c:v>5324</c:v>
                </c:pt>
                <c:pt idx="140">
                  <c:v>3401</c:v>
                </c:pt>
                <c:pt idx="141">
                  <c:v>7949</c:v>
                </c:pt>
                <c:pt idx="142">
                  <c:v>10907</c:v>
                </c:pt>
                <c:pt idx="143">
                  <c:v>14131</c:v>
                </c:pt>
                <c:pt idx="144">
                  <c:v>4373</c:v>
                </c:pt>
                <c:pt idx="145">
                  <c:v>2671</c:v>
                </c:pt>
                <c:pt idx="146">
                  <c:v>3031</c:v>
                </c:pt>
                <c:pt idx="147">
                  <c:v>3778</c:v>
                </c:pt>
                <c:pt idx="148">
                  <c:v>10933</c:v>
                </c:pt>
                <c:pt idx="149">
                  <c:v>16460</c:v>
                </c:pt>
                <c:pt idx="150">
                  <c:v>17057</c:v>
                </c:pt>
                <c:pt idx="151">
                  <c:v>13306</c:v>
                </c:pt>
                <c:pt idx="152">
                  <c:v>3446</c:v>
                </c:pt>
                <c:pt idx="153">
                  <c:v>4983</c:v>
                </c:pt>
                <c:pt idx="154">
                  <c:v>6267</c:v>
                </c:pt>
                <c:pt idx="155">
                  <c:v>12949</c:v>
                </c:pt>
                <c:pt idx="156">
                  <c:v>17395</c:v>
                </c:pt>
                <c:pt idx="157">
                  <c:v>17764</c:v>
                </c:pt>
                <c:pt idx="158">
                  <c:v>14879</c:v>
                </c:pt>
                <c:pt idx="159">
                  <c:v>13098</c:v>
                </c:pt>
                <c:pt idx="160">
                  <c:v>8435</c:v>
                </c:pt>
                <c:pt idx="161">
                  <c:v>4311</c:v>
                </c:pt>
                <c:pt idx="162">
                  <c:v>9382</c:v>
                </c:pt>
                <c:pt idx="163">
                  <c:v>10803</c:v>
                </c:pt>
                <c:pt idx="164">
                  <c:v>10911</c:v>
                </c:pt>
                <c:pt idx="165">
                  <c:v>8086</c:v>
                </c:pt>
                <c:pt idx="166">
                  <c:v>9296</c:v>
                </c:pt>
                <c:pt idx="167">
                  <c:v>5238</c:v>
                </c:pt>
                <c:pt idx="168">
                  <c:v>2640</c:v>
                </c:pt>
                <c:pt idx="169">
                  <c:v>7665</c:v>
                </c:pt>
                <c:pt idx="170">
                  <c:v>9607</c:v>
                </c:pt>
                <c:pt idx="171">
                  <c:v>8214</c:v>
                </c:pt>
                <c:pt idx="172">
                  <c:v>7530</c:v>
                </c:pt>
                <c:pt idx="173">
                  <c:v>8464</c:v>
                </c:pt>
                <c:pt idx="174">
                  <c:v>4239</c:v>
                </c:pt>
                <c:pt idx="175">
                  <c:v>2394</c:v>
                </c:pt>
                <c:pt idx="176">
                  <c:v>6970</c:v>
                </c:pt>
                <c:pt idx="177">
                  <c:v>9193</c:v>
                </c:pt>
                <c:pt idx="178">
                  <c:v>8498</c:v>
                </c:pt>
                <c:pt idx="179">
                  <c:v>8007</c:v>
                </c:pt>
                <c:pt idx="180">
                  <c:v>8052</c:v>
                </c:pt>
                <c:pt idx="181">
                  <c:v>4055</c:v>
                </c:pt>
                <c:pt idx="182">
                  <c:v>2573</c:v>
                </c:pt>
                <c:pt idx="183">
                  <c:v>7213</c:v>
                </c:pt>
                <c:pt idx="184">
                  <c:v>9148</c:v>
                </c:pt>
                <c:pt idx="185">
                  <c:v>9664</c:v>
                </c:pt>
                <c:pt idx="186">
                  <c:v>8105</c:v>
                </c:pt>
                <c:pt idx="187">
                  <c:v>8620</c:v>
                </c:pt>
                <c:pt idx="188">
                  <c:v>4820</c:v>
                </c:pt>
                <c:pt idx="189">
                  <c:v>2451</c:v>
                </c:pt>
                <c:pt idx="190">
                  <c:v>7774</c:v>
                </c:pt>
                <c:pt idx="191">
                  <c:v>10280</c:v>
                </c:pt>
                <c:pt idx="192">
                  <c:v>9534</c:v>
                </c:pt>
                <c:pt idx="193">
                  <c:v>9011</c:v>
                </c:pt>
                <c:pt idx="194">
                  <c:v>8826</c:v>
                </c:pt>
                <c:pt idx="195">
                  <c:v>5141</c:v>
                </c:pt>
                <c:pt idx="196">
                  <c:v>2879</c:v>
                </c:pt>
                <c:pt idx="197">
                  <c:v>8901</c:v>
                </c:pt>
                <c:pt idx="198">
                  <c:v>12601</c:v>
                </c:pt>
                <c:pt idx="199">
                  <c:v>10929</c:v>
                </c:pt>
                <c:pt idx="200">
                  <c:v>11695</c:v>
                </c:pt>
                <c:pt idx="201">
                  <c:v>11277</c:v>
                </c:pt>
                <c:pt idx="202">
                  <c:v>6767</c:v>
                </c:pt>
                <c:pt idx="203">
                  <c:v>4057</c:v>
                </c:pt>
                <c:pt idx="204">
                  <c:v>11233</c:v>
                </c:pt>
              </c:numCache>
            </c:numRef>
          </c:yVal>
          <c:smooth val="0"/>
          <c:extLst>
            <c:ext xmlns:c16="http://schemas.microsoft.com/office/drawing/2014/chart" uri="{C3380CC4-5D6E-409C-BE32-E72D297353CC}">
              <c16:uniqueId val="{00000000-E378-4FFE-9D25-C161EB3AF07E}"/>
            </c:ext>
          </c:extLst>
        </c:ser>
        <c:ser>
          <c:idx val="2"/>
          <c:order val="1"/>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'covid solved class'!$A$20:$A$90</c:f>
              <c:numCache>
                <c:formatCode>m/d/yyyy</c:formatCode>
                <c:ptCount val="71"/>
                <c:pt idx="0">
                  <c:v>44058</c:v>
                </c:pt>
                <c:pt idx="1">
                  <c:v>44059</c:v>
                </c:pt>
                <c:pt idx="2">
                  <c:v>44060</c:v>
                </c:pt>
                <c:pt idx="3">
                  <c:v>44061</c:v>
                </c:pt>
                <c:pt idx="4">
                  <c:v>44062</c:v>
                </c:pt>
                <c:pt idx="5">
                  <c:v>44063</c:v>
                </c:pt>
                <c:pt idx="6">
                  <c:v>44064</c:v>
                </c:pt>
                <c:pt idx="7">
                  <c:v>44065</c:v>
                </c:pt>
                <c:pt idx="8">
                  <c:v>44066</c:v>
                </c:pt>
                <c:pt idx="9">
                  <c:v>44067</c:v>
                </c:pt>
                <c:pt idx="10">
                  <c:v>44068</c:v>
                </c:pt>
                <c:pt idx="11">
                  <c:v>44069</c:v>
                </c:pt>
                <c:pt idx="12">
                  <c:v>44070</c:v>
                </c:pt>
                <c:pt idx="13">
                  <c:v>44071</c:v>
                </c:pt>
                <c:pt idx="14">
                  <c:v>44072</c:v>
                </c:pt>
                <c:pt idx="15">
                  <c:v>44073</c:v>
                </c:pt>
                <c:pt idx="16">
                  <c:v>44074</c:v>
                </c:pt>
                <c:pt idx="17">
                  <c:v>44075</c:v>
                </c:pt>
                <c:pt idx="18">
                  <c:v>44076</c:v>
                </c:pt>
                <c:pt idx="19">
                  <c:v>44077</c:v>
                </c:pt>
                <c:pt idx="20">
                  <c:v>44078</c:v>
                </c:pt>
                <c:pt idx="21">
                  <c:v>44079</c:v>
                </c:pt>
                <c:pt idx="22">
                  <c:v>44080</c:v>
                </c:pt>
                <c:pt idx="23">
                  <c:v>44081</c:v>
                </c:pt>
                <c:pt idx="24">
                  <c:v>44082</c:v>
                </c:pt>
                <c:pt idx="25">
                  <c:v>44083</c:v>
                </c:pt>
                <c:pt idx="26">
                  <c:v>44084</c:v>
                </c:pt>
                <c:pt idx="27">
                  <c:v>44085</c:v>
                </c:pt>
                <c:pt idx="28">
                  <c:v>44086</c:v>
                </c:pt>
                <c:pt idx="29">
                  <c:v>44087</c:v>
                </c:pt>
                <c:pt idx="30">
                  <c:v>44088</c:v>
                </c:pt>
                <c:pt idx="31">
                  <c:v>44089</c:v>
                </c:pt>
                <c:pt idx="32">
                  <c:v>44090</c:v>
                </c:pt>
                <c:pt idx="33">
                  <c:v>44091</c:v>
                </c:pt>
                <c:pt idx="34">
                  <c:v>44092</c:v>
                </c:pt>
                <c:pt idx="35">
                  <c:v>44093</c:v>
                </c:pt>
                <c:pt idx="36">
                  <c:v>44094</c:v>
                </c:pt>
                <c:pt idx="37">
                  <c:v>44095</c:v>
                </c:pt>
                <c:pt idx="38">
                  <c:v>44096</c:v>
                </c:pt>
                <c:pt idx="39">
                  <c:v>44097</c:v>
                </c:pt>
                <c:pt idx="40">
                  <c:v>44098</c:v>
                </c:pt>
                <c:pt idx="41">
                  <c:v>44099</c:v>
                </c:pt>
                <c:pt idx="42">
                  <c:v>44100</c:v>
                </c:pt>
                <c:pt idx="43">
                  <c:v>44101</c:v>
                </c:pt>
                <c:pt idx="44">
                  <c:v>44102</c:v>
                </c:pt>
                <c:pt idx="45">
                  <c:v>44103</c:v>
                </c:pt>
                <c:pt idx="46">
                  <c:v>44104</c:v>
                </c:pt>
                <c:pt idx="47">
                  <c:v>44105</c:v>
                </c:pt>
                <c:pt idx="48">
                  <c:v>44106</c:v>
                </c:pt>
                <c:pt idx="49">
                  <c:v>44107</c:v>
                </c:pt>
                <c:pt idx="50">
                  <c:v>44108</c:v>
                </c:pt>
                <c:pt idx="51">
                  <c:v>44109</c:v>
                </c:pt>
                <c:pt idx="52">
                  <c:v>44110</c:v>
                </c:pt>
                <c:pt idx="53">
                  <c:v>44111</c:v>
                </c:pt>
                <c:pt idx="54">
                  <c:v>44112</c:v>
                </c:pt>
                <c:pt idx="55">
                  <c:v>44113</c:v>
                </c:pt>
                <c:pt idx="56">
                  <c:v>44114</c:v>
                </c:pt>
                <c:pt idx="57">
                  <c:v>44115</c:v>
                </c:pt>
                <c:pt idx="58">
                  <c:v>44116</c:v>
                </c:pt>
                <c:pt idx="59">
                  <c:v>44117</c:v>
                </c:pt>
                <c:pt idx="60">
                  <c:v>44118</c:v>
                </c:pt>
                <c:pt idx="61">
                  <c:v>44119</c:v>
                </c:pt>
                <c:pt idx="62">
                  <c:v>44120</c:v>
                </c:pt>
                <c:pt idx="63">
                  <c:v>44121</c:v>
                </c:pt>
                <c:pt idx="64">
                  <c:v>44122</c:v>
                </c:pt>
                <c:pt idx="65">
                  <c:v>44123</c:v>
                </c:pt>
                <c:pt idx="66">
                  <c:v>44124</c:v>
                </c:pt>
                <c:pt idx="67">
                  <c:v>44125</c:v>
                </c:pt>
                <c:pt idx="68">
                  <c:v>44126</c:v>
                </c:pt>
                <c:pt idx="69">
                  <c:v>44127</c:v>
                </c:pt>
                <c:pt idx="70">
                  <c:v>44128</c:v>
                </c:pt>
              </c:numCache>
            </c:numRef>
          </c:xVal>
          <c:yVal>
            <c:numRef>
              <c:f>'covid solved class'!$I$20:$I$90</c:f>
              <c:numCache>
                <c:formatCode>General</c:formatCode>
                <c:ptCount val="71"/>
                <c:pt idx="0">
                  <c:v>200</c:v>
                </c:pt>
                <c:pt idx="1">
                  <c:v>212.20996661374062</c:v>
                </c:pt>
                <c:pt idx="2">
                  <c:v>225.16534965102454</c:v>
                </c:pt>
                <c:pt idx="3">
                  <c:v>238.91165666007575</c:v>
                </c:pt>
                <c:pt idx="4">
                  <c:v>253.49717341734066</c:v>
                </c:pt>
                <c:pt idx="5">
                  <c:v>268.97313353785739</c:v>
                </c:pt>
                <c:pt idx="6">
                  <c:v>285.39389844030956</c:v>
                </c:pt>
                <c:pt idx="7">
                  <c:v>302.81714829891683</c:v>
                </c:pt>
                <c:pt idx="8">
                  <c:v>321.3040846529064</c:v>
                </c:pt>
                <c:pt idx="9">
                  <c:v>340.91964538525878</c:v>
                </c:pt>
                <c:pt idx="10">
                  <c:v>361.73273282587024</c:v>
                </c:pt>
                <c:pt idx="11">
                  <c:v>383.81645578037541</c:v>
                </c:pt>
                <c:pt idx="12">
                  <c:v>407.24838633478856</c:v>
                </c:pt>
                <c:pt idx="13">
                  <c:v>432.11083233802611</c:v>
                </c:pt>
                <c:pt idx="14">
                  <c:v>458.49112651944091</c:v>
                </c:pt>
                <c:pt idx="15">
                  <c:v>486.48193325693438</c:v>
                </c:pt>
                <c:pt idx="16">
                  <c:v>516.18157407321019</c:v>
                </c:pt>
                <c:pt idx="17">
                  <c:v>547.69437300352001</c:v>
                </c:pt>
                <c:pt idx="18">
                  <c:v>581.13102304805284</c:v>
                </c:pt>
                <c:pt idx="19">
                  <c:v>616.60897499618113</c:v>
                </c:pt>
                <c:pt idx="20">
                  <c:v>654.25284998836207</c:v>
                </c:pt>
                <c:pt idx="21">
                  <c:v>694.19487726487478</c:v>
                </c:pt>
                <c:pt idx="22">
                  <c:v>736.57535863904423</c:v>
                </c:pt>
                <c:pt idx="23">
                  <c:v>781.54316132647796</c:v>
                </c:pt>
                <c:pt idx="24">
                  <c:v>829.25624086144592</c:v>
                </c:pt>
                <c:pt idx="25">
                  <c:v>879.88219593721738</c:v>
                </c:pt>
                <c:pt idx="26">
                  <c:v>933.59885711930838</c:v>
                </c:pt>
                <c:pt idx="27">
                  <c:v>990.5949114995741</c:v>
                </c:pt>
                <c:pt idx="28">
                  <c:v>1051.0705654853298</c:v>
                </c:pt>
                <c:pt idx="29">
                  <c:v>1115.2382480516364</c:v>
                </c:pt>
                <c:pt idx="30">
                  <c:v>1183.3233569270217</c:v>
                </c:pt>
                <c:pt idx="31">
                  <c:v>1255.5650503337138</c:v>
                </c:pt>
                <c:pt idx="32">
                  <c:v>1332.2170870634848</c:v>
                </c:pt>
                <c:pt idx="33">
                  <c:v>1413.5487178399844</c:v>
                </c:pt>
                <c:pt idx="34">
                  <c:v>1499.8456310985946</c:v>
                </c:pt>
                <c:pt idx="35">
                  <c:v>1591.4109565059873</c:v>
                </c:pt>
                <c:pt idx="36">
                  <c:v>1688.566329744383</c:v>
                </c:pt>
                <c:pt idx="37">
                  <c:v>1791.6530223007101</c:v>
                </c:pt>
                <c:pt idx="38">
                  <c:v>1901.0331402292056</c:v>
                </c:pt>
                <c:pt idx="39">
                  <c:v>2017.0908960982711</c:v>
                </c:pt>
                <c:pt idx="40">
                  <c:v>2140.2339585894711</c:v>
                </c:pt>
                <c:pt idx="41">
                  <c:v>2270.894884489328</c:v>
                </c:pt>
                <c:pt idx="42">
                  <c:v>2409.5326381039731</c:v>
                </c:pt>
                <c:pt idx="43">
                  <c:v>2556.6342034338122</c:v>
                </c:pt>
                <c:pt idx="44">
                  <c:v>2712.7162947711831</c:v>
                </c:pt>
                <c:pt idx="45">
                  <c:v>2878.3271717297143</c:v>
                </c:pt>
                <c:pt idx="46">
                  <c:v>3054.0485650809255</c:v>
                </c:pt>
                <c:pt idx="47">
                  <c:v>3240.497720162828</c:v>
                </c:pt>
                <c:pt idx="48">
                  <c:v>3438.3295650382815</c:v>
                </c:pt>
                <c:pt idx="49">
                  <c:v>3648.2390110190549</c:v>
                </c:pt>
                <c:pt idx="50">
                  <c:v>3870.9633936364985</c:v>
                </c:pt>
                <c:pt idx="51">
                  <c:v>4107.2850626330674</c:v>
                </c:pt>
                <c:pt idx="52">
                  <c:v>4358.034130072394</c:v>
                </c:pt>
                <c:pt idx="53">
                  <c:v>4624.0913862210236</c:v>
                </c:pt>
                <c:pt idx="54">
                  <c:v>4906.3913934442444</c:v>
                </c:pt>
                <c:pt idx="55">
                  <c:v>5205.9257689837368</c:v>
                </c:pt>
                <c:pt idx="56">
                  <c:v>5523.7466681482538</c:v>
                </c:pt>
                <c:pt idx="57">
                  <c:v>5860.9704801525095</c:v>
                </c:pt>
                <c:pt idx="58">
                  <c:v>6218.7817495864165</c:v>
                </c:pt>
                <c:pt idx="59">
                  <c:v>6598.4373372893642</c:v>
                </c:pt>
                <c:pt idx="60">
                  <c:v>7001.2708352451773</c:v>
                </c:pt>
                <c:pt idx="61">
                  <c:v>7428.6972510056748</c:v>
                </c:pt>
                <c:pt idx="62">
                  <c:v>7882.2179780975048</c:v>
                </c:pt>
                <c:pt idx="63">
                  <c:v>8363.4260698714879</c:v>
                </c:pt>
                <c:pt idx="64">
                  <c:v>8874.0118353195812</c:v>
                </c:pt>
                <c:pt idx="65">
                  <c:v>9415.768776515537</c:v>
                </c:pt>
                <c:pt idx="66">
                  <c:v>9990.5998885353165</c:v>
                </c:pt>
                <c:pt idx="67">
                  <c:v>10600.524343986601</c:v>
                </c:pt>
                <c:pt idx="68">
                  <c:v>11247.684585627705</c:v>
                </c:pt>
                <c:pt idx="69">
                  <c:v>11934.353851989701</c:v>
                </c:pt>
                <c:pt idx="70">
                  <c:v>12662.944162436506</c:v>
                </c:pt>
              </c:numCache>
            </c:numRef>
          </c:yVal>
          <c:smooth val="0"/>
          <c:extLst>
            <c:ext xmlns:c16="http://schemas.microsoft.com/office/drawing/2014/chart" uri="{C3380CC4-5D6E-409C-BE32-E72D297353CC}">
              <c16:uniqueId val="{00000002-E378-4FFE-9D25-C161EB3AF07E}"/>
            </c:ext>
          </c:extLst>
        </c:ser>
        <c:ser>
          <c:idx val="1"/>
          <c:order val="2"/>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'covid solved class'!$A$91:$A$111</c:f>
              <c:numCache>
                <c:formatCode>m/d/yyyy</c:formatCode>
                <c:ptCount val="21"/>
                <c:pt idx="0">
                  <c:v>44129</c:v>
                </c:pt>
                <c:pt idx="1">
                  <c:v>44130</c:v>
                </c:pt>
                <c:pt idx="2">
                  <c:v>44131</c:v>
                </c:pt>
                <c:pt idx="3">
                  <c:v>44132</c:v>
                </c:pt>
                <c:pt idx="4">
                  <c:v>44133</c:v>
                </c:pt>
                <c:pt idx="5">
                  <c:v>44134</c:v>
                </c:pt>
                <c:pt idx="6">
                  <c:v>44135</c:v>
                </c:pt>
                <c:pt idx="7">
                  <c:v>44136</c:v>
                </c:pt>
                <c:pt idx="8">
                  <c:v>44137</c:v>
                </c:pt>
                <c:pt idx="9">
                  <c:v>44138</c:v>
                </c:pt>
                <c:pt idx="10">
                  <c:v>44139</c:v>
                </c:pt>
                <c:pt idx="11">
                  <c:v>44140</c:v>
                </c:pt>
                <c:pt idx="12">
                  <c:v>44141</c:v>
                </c:pt>
                <c:pt idx="13">
                  <c:v>44142</c:v>
                </c:pt>
                <c:pt idx="14">
                  <c:v>44143</c:v>
                </c:pt>
                <c:pt idx="15">
                  <c:v>44144</c:v>
                </c:pt>
                <c:pt idx="16">
                  <c:v>44145</c:v>
                </c:pt>
                <c:pt idx="17">
                  <c:v>44146</c:v>
                </c:pt>
                <c:pt idx="18">
                  <c:v>44147</c:v>
                </c:pt>
                <c:pt idx="19">
                  <c:v>44148</c:v>
                </c:pt>
                <c:pt idx="20">
                  <c:v>44149</c:v>
                </c:pt>
              </c:numCache>
            </c:numRef>
          </c:xVal>
          <c:yVal>
            <c:numRef>
              <c:f>'covid solved class'!$I$91:$I$111</c:f>
              <c:numCache>
                <c:formatCode>General</c:formatCode>
                <c:ptCount val="21"/>
                <c:pt idx="0">
                  <c:v>13436.014789711562</c:v>
                </c:pt>
                <c:pt idx="1">
                  <c:v>14256.281249732077</c:v>
                </c:pt>
                <c:pt idx="2">
                  <c:v>15126.624840208702</c:v>
                </c:pt>
                <c:pt idx="3">
                  <c:v>16050.102761596339</c:v>
                </c:pt>
                <c:pt idx="4">
                  <c:v>17029.958855927325</c:v>
                </c:pt>
                <c:pt idx="5">
                  <c:v>18069.635001248571</c:v>
                </c:pt>
                <c:pt idx="6">
                  <c:v>19172.783201687191</c:v>
                </c:pt>
                <c:pt idx="7">
                  <c:v>20343.278415612629</c:v>
                </c:pt>
                <c:pt idx="8">
                  <c:v>21585.232166955931</c:v>
                </c:pt>
                <c:pt idx="9">
                  <c:v>22903.006987497789</c:v>
                </c:pt>
                <c:pt idx="10">
                  <c:v>24301.231740855867</c:v>
                </c:pt>
                <c:pt idx="11">
                  <c:v>25784.817881998984</c:v>
                </c:pt>
                <c:pt idx="12">
                  <c:v>27358.97670940193</c:v>
                </c:pt>
                <c:pt idx="13">
                  <c:v>29029.237670441453</c:v>
                </c:pt>
                <c:pt idx="14">
                  <c:v>30801.46778433361</c:v>
                </c:pt>
                <c:pt idx="15">
                  <c:v>32681.892250838213</c:v>
                </c:pt>
                <c:pt idx="16">
                  <c:v>34677.116317121225</c:v>
                </c:pt>
                <c:pt idx="17">
                  <c:v>36794.14847958547</c:v>
                </c:pt>
                <c:pt idx="18">
                  <c:v>39040.42510216924</c:v>
                </c:pt>
                <c:pt idx="19">
                  <c:v>41423.836537587878</c:v>
                </c:pt>
                <c:pt idx="20">
                  <c:v>43952.754843272858</c:v>
                </c:pt>
              </c:numCache>
            </c:numRef>
          </c:yVal>
          <c:smooth val="0"/>
          <c:extLst>
            <c:ext xmlns:c16="http://schemas.microsoft.com/office/drawing/2014/chart" uri="{C3380CC4-5D6E-409C-BE32-E72D297353CC}">
              <c16:uniqueId val="{00000015-34F7-4A93-B00E-2544B9F96A8F}"/>
            </c:ext>
          </c:extLst>
        </c:ser>
        <c:dLbls>
          <c:showLegendKey val="0"/>
          <c:showVal val="0"/>
          <c:showCatName val="0"/>
          <c:showSerName val="0"/>
          <c:showPercent val="0"/>
          <c:showBubbleSize val="0"/>
        </c:dLbls>
        <c:axId val="285114536"/>
        <c:axId val="285115848"/>
      </c:scatterChart>
      <c:valAx>
        <c:axId val="285114536"/>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5115848"/>
        <c:crosses val="autoZero"/>
        <c:crossBetween val="midCat"/>
      </c:valAx>
      <c:valAx>
        <c:axId val="285115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51145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47625</xdr:colOff>
      <xdr:row>10</xdr:row>
      <xdr:rowOff>19050</xdr:rowOff>
    </xdr:from>
    <xdr:to>
      <xdr:col>18</xdr:col>
      <xdr:colOff>457200</xdr:colOff>
      <xdr:row>29</xdr:row>
      <xdr:rowOff>180975</xdr:rowOff>
    </xdr:to>
    <xdr:graphicFrame macro="">
      <xdr:nvGraphicFramePr>
        <xdr:cNvPr id="2" name="Graf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104774</xdr:colOff>
      <xdr:row>6</xdr:row>
      <xdr:rowOff>114300</xdr:rowOff>
    </xdr:from>
    <xdr:to>
      <xdr:col>20</xdr:col>
      <xdr:colOff>419099</xdr:colOff>
      <xdr:row>25</xdr:row>
      <xdr:rowOff>0</xdr:rowOff>
    </xdr:to>
    <xdr:graphicFrame macro="">
      <xdr:nvGraphicFramePr>
        <xdr:cNvPr id="2" name="Graf 3">
          <a:extLst>
            <a:ext uri="{FF2B5EF4-FFF2-40B4-BE49-F238E27FC236}">
              <a16:creationId xmlns:a16="http://schemas.microsoft.com/office/drawing/2014/main" id="{8810AF74-A8A7-426C-ABBF-951545003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104774</xdr:colOff>
      <xdr:row>6</xdr:row>
      <xdr:rowOff>114300</xdr:rowOff>
    </xdr:from>
    <xdr:to>
      <xdr:col>20</xdr:col>
      <xdr:colOff>419099</xdr:colOff>
      <xdr:row>25</xdr:row>
      <xdr:rowOff>0</xdr:rowOff>
    </xdr:to>
    <xdr:graphicFrame macro="">
      <xdr:nvGraphicFramePr>
        <xdr:cNvPr id="4" name="Graf 3">
          <a:extLst>
            <a:ext uri="{FF2B5EF4-FFF2-40B4-BE49-F238E27FC236}">
              <a16:creationId xmlns:a16="http://schemas.microsoft.com/office/drawing/2014/main" id="{89D9E158-4910-4316-BCB7-F68BACE4D8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onemocneni-aktualne.mzcr.cz/api/v2/covid-19"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onemocneni-aktualne.mzcr.cz/api/v2/covid-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abSelected="1" workbookViewId="0">
      <selection activeCell="B2" sqref="B2"/>
    </sheetView>
  </sheetViews>
  <sheetFormatPr defaultRowHeight="15" x14ac:dyDescent="0.25"/>
  <cols>
    <col min="2" max="2" width="15.5703125" customWidth="1"/>
    <col min="3" max="3" width="14.5703125" customWidth="1"/>
    <col min="4" max="4" width="16" customWidth="1"/>
    <col min="5" max="5" width="12.28515625" customWidth="1"/>
    <col min="6" max="6" width="14.5703125" customWidth="1"/>
    <col min="7" max="7" width="11.85546875" customWidth="1"/>
    <col min="8" max="8" width="13.42578125" customWidth="1"/>
    <col min="10" max="10" width="24" customWidth="1"/>
  </cols>
  <sheetData>
    <row r="1" spans="1:12" x14ac:dyDescent="0.25">
      <c r="A1" s="18" t="s">
        <v>0</v>
      </c>
      <c r="B1" s="19">
        <v>50</v>
      </c>
      <c r="C1" s="18"/>
      <c r="D1" s="18"/>
      <c r="E1" s="18" t="s">
        <v>65</v>
      </c>
      <c r="F1" s="18" t="s">
        <v>66</v>
      </c>
    </row>
    <row r="2" spans="1:12" x14ac:dyDescent="0.25">
      <c r="A2" s="18" t="s">
        <v>1</v>
      </c>
      <c r="B2" s="19">
        <v>1.2</v>
      </c>
      <c r="C2" s="18"/>
      <c r="D2" s="18"/>
      <c r="E2" s="18" t="s">
        <v>64</v>
      </c>
      <c r="F2" s="18" t="s">
        <v>67</v>
      </c>
    </row>
    <row r="3" spans="1:12" x14ac:dyDescent="0.25">
      <c r="A3" s="18" t="s">
        <v>4</v>
      </c>
      <c r="B3" s="18">
        <f>LN(B2)</f>
        <v>0.18232155679395459</v>
      </c>
      <c r="C3" s="18" t="s">
        <v>5</v>
      </c>
      <c r="D3" s="18" t="s">
        <v>2</v>
      </c>
      <c r="E3" s="18" t="s">
        <v>83</v>
      </c>
      <c r="F3" s="18" t="s">
        <v>68</v>
      </c>
    </row>
    <row r="4" spans="1:12" x14ac:dyDescent="0.25">
      <c r="A4" s="12" t="s">
        <v>4</v>
      </c>
      <c r="B4" s="12">
        <f>B2-1</f>
        <v>0.19999999999999996</v>
      </c>
      <c r="C4" s="12" t="s">
        <v>6</v>
      </c>
      <c r="D4" s="12" t="s">
        <v>3</v>
      </c>
      <c r="E4" s="12" t="s">
        <v>84</v>
      </c>
      <c r="F4" s="12" t="s">
        <v>69</v>
      </c>
      <c r="J4" s="2"/>
    </row>
    <row r="5" spans="1:12" x14ac:dyDescent="0.25">
      <c r="F5" s="12"/>
      <c r="G5" s="12"/>
      <c r="H5" s="12"/>
      <c r="I5" s="12"/>
      <c r="J5" s="2"/>
    </row>
    <row r="6" spans="1:12" x14ac:dyDescent="0.25">
      <c r="B6" s="10" t="s">
        <v>7</v>
      </c>
      <c r="J6" s="6" t="s">
        <v>8</v>
      </c>
    </row>
    <row r="7" spans="1:12" x14ac:dyDescent="0.25">
      <c r="B7" s="10" t="s">
        <v>42</v>
      </c>
      <c r="J7" s="6" t="s">
        <v>43</v>
      </c>
    </row>
    <row r="8" spans="1:12" x14ac:dyDescent="0.25">
      <c r="B8" s="6" t="s">
        <v>9</v>
      </c>
      <c r="C8" s="2" t="s">
        <v>10</v>
      </c>
      <c r="D8" s="6" t="s">
        <v>11</v>
      </c>
      <c r="E8" s="14" t="s">
        <v>12</v>
      </c>
      <c r="F8" s="2" t="s">
        <v>12</v>
      </c>
      <c r="G8" s="4" t="s">
        <v>13</v>
      </c>
      <c r="H8" s="4" t="s">
        <v>14</v>
      </c>
      <c r="J8" s="6" t="s">
        <v>15</v>
      </c>
      <c r="K8" s="14" t="s">
        <v>16</v>
      </c>
      <c r="L8" s="2" t="s">
        <v>17</v>
      </c>
    </row>
    <row r="9" spans="1:12" x14ac:dyDescent="0.25">
      <c r="A9" t="s">
        <v>18</v>
      </c>
      <c r="B9" s="6" t="s">
        <v>19</v>
      </c>
      <c r="C9" s="2" t="s">
        <v>19</v>
      </c>
      <c r="D9" s="8" t="s">
        <v>19</v>
      </c>
      <c r="E9" s="15" t="s">
        <v>19</v>
      </c>
      <c r="F9" s="2" t="s">
        <v>19</v>
      </c>
      <c r="G9" t="s">
        <v>1</v>
      </c>
      <c r="I9" t="s">
        <v>1</v>
      </c>
      <c r="J9" s="6" t="s">
        <v>19</v>
      </c>
      <c r="K9" s="14" t="s">
        <v>19</v>
      </c>
      <c r="L9" s="2" t="s">
        <v>4</v>
      </c>
    </row>
    <row r="10" spans="1:12" x14ac:dyDescent="0.25">
      <c r="A10">
        <v>0</v>
      </c>
      <c r="B10" s="7">
        <v>10</v>
      </c>
      <c r="C10" s="3">
        <v>10</v>
      </c>
      <c r="D10" s="7">
        <v>10</v>
      </c>
      <c r="E10" s="16">
        <v>10</v>
      </c>
      <c r="F10" s="3">
        <v>10</v>
      </c>
      <c r="J10" s="7">
        <v>5</v>
      </c>
      <c r="K10" s="17">
        <v>5</v>
      </c>
      <c r="L10" s="2"/>
    </row>
    <row r="11" spans="1:12" x14ac:dyDescent="0.25">
      <c r="A11">
        <v>1</v>
      </c>
      <c r="B11" s="6">
        <f t="shared" ref="B11:B30" si="0">B10*$B$2</f>
        <v>12</v>
      </c>
      <c r="C11" s="2">
        <f t="shared" ref="C11:C31" si="1">$C$10*$B$2^A11</f>
        <v>12</v>
      </c>
      <c r="D11" s="6">
        <f>D10*EXP($B$3)</f>
        <v>12</v>
      </c>
      <c r="E11" s="15">
        <f>E10*(1+$B$4)</f>
        <v>12</v>
      </c>
      <c r="F11" s="2">
        <f>F10+$B$3*F10</f>
        <v>11.823215567939545</v>
      </c>
      <c r="G11">
        <f>B11/B10</f>
        <v>1.2</v>
      </c>
      <c r="H11">
        <f>B11-B10</f>
        <v>2</v>
      </c>
      <c r="J11" s="6">
        <f t="shared" ref="J11:J30" si="2">J10*EXP($B$3*($B$1-J10)/$B$1)</f>
        <v>5.8915982673714762</v>
      </c>
      <c r="K11" s="14">
        <f t="shared" ref="K11:K30" si="3">K10+K10*$B$4*($B$1-K10)/$B$1</f>
        <v>5.9</v>
      </c>
      <c r="L11" s="2">
        <f>LN(J11/J10)</f>
        <v>0.16408940111455916</v>
      </c>
    </row>
    <row r="12" spans="1:12" x14ac:dyDescent="0.25">
      <c r="A12">
        <v>2</v>
      </c>
      <c r="B12" s="6">
        <f t="shared" si="0"/>
        <v>14.399999999999999</v>
      </c>
      <c r="C12" s="2">
        <f t="shared" si="1"/>
        <v>14.399999999999999</v>
      </c>
      <c r="D12" s="6">
        <f t="shared" ref="D12:D30" si="4">D11*EXP($B$3)</f>
        <v>14.399999999999999</v>
      </c>
      <c r="E12" s="15">
        <f t="shared" ref="E12:E30" si="5">E11*(1+$B$4)</f>
        <v>14.399999999999999</v>
      </c>
      <c r="F12" s="2">
        <f>F11+$B$3*F11</f>
        <v>13.978842636596804</v>
      </c>
      <c r="G12">
        <f>B12/B11</f>
        <v>1.2</v>
      </c>
      <c r="H12">
        <f t="shared" ref="H12:H29" si="6">B12-B11</f>
        <v>2.3999999999999986</v>
      </c>
      <c r="I12">
        <f>H12/H11</f>
        <v>1.1999999999999993</v>
      </c>
      <c r="J12" s="6">
        <f t="shared" si="2"/>
        <v>6.919652578709047</v>
      </c>
      <c r="K12" s="14">
        <f t="shared" si="3"/>
        <v>6.94076</v>
      </c>
      <c r="L12" s="2">
        <f t="shared" ref="L12:L29" si="7">LN(J12/J11)</f>
        <v>0.16083824943171984</v>
      </c>
    </row>
    <row r="13" spans="1:12" x14ac:dyDescent="0.25">
      <c r="A13">
        <v>3</v>
      </c>
      <c r="B13" s="6">
        <f t="shared" si="0"/>
        <v>17.279999999999998</v>
      </c>
      <c r="C13" s="2">
        <f t="shared" si="1"/>
        <v>17.28</v>
      </c>
      <c r="D13" s="6">
        <f t="shared" si="4"/>
        <v>17.279999999999998</v>
      </c>
      <c r="E13" s="15">
        <f t="shared" si="5"/>
        <v>17.279999999999998</v>
      </c>
      <c r="F13" s="2">
        <f t="shared" ref="F13:F30" si="8">F12+$B$3*F12</f>
        <v>16.527486988278842</v>
      </c>
      <c r="G13">
        <f t="shared" ref="G13:G29" si="9">B13/B12</f>
        <v>1.2</v>
      </c>
      <c r="H13">
        <f>B13-B12</f>
        <v>2.879999999999999</v>
      </c>
      <c r="I13">
        <f t="shared" ref="I13:I30" si="10">H13/H12</f>
        <v>1.2000000000000004</v>
      </c>
      <c r="J13" s="6">
        <f t="shared" si="2"/>
        <v>8.0966879513406482</v>
      </c>
      <c r="K13" s="14">
        <f t="shared" si="3"/>
        <v>8.1362154024896007</v>
      </c>
      <c r="L13" s="2">
        <f t="shared" si="7"/>
        <v>0.15708952018148395</v>
      </c>
    </row>
    <row r="14" spans="1:12" x14ac:dyDescent="0.25">
      <c r="A14">
        <v>4</v>
      </c>
      <c r="B14" s="6">
        <f t="shared" si="0"/>
        <v>20.735999999999997</v>
      </c>
      <c r="C14" s="2">
        <f t="shared" si="1"/>
        <v>20.735999999999997</v>
      </c>
      <c r="D14" s="6">
        <f t="shared" si="4"/>
        <v>20.735999999999997</v>
      </c>
      <c r="E14" s="15">
        <f t="shared" si="5"/>
        <v>20.735999999999997</v>
      </c>
      <c r="F14" s="2">
        <f t="shared" si="8"/>
        <v>19.540804145873668</v>
      </c>
      <c r="G14">
        <f>B14/B13</f>
        <v>1.2</v>
      </c>
      <c r="H14">
        <f t="shared" si="6"/>
        <v>3.4559999999999995</v>
      </c>
      <c r="I14">
        <f>H14/H13</f>
        <v>1.2000000000000002</v>
      </c>
      <c r="J14" s="6">
        <f t="shared" si="2"/>
        <v>9.4333626609657895</v>
      </c>
      <c r="K14" s="14">
        <f t="shared" si="3"/>
        <v>9.4986664786846848</v>
      </c>
      <c r="L14" s="2">
        <f t="shared" si="7"/>
        <v>0.15279754175068885</v>
      </c>
    </row>
    <row r="15" spans="1:12" x14ac:dyDescent="0.25">
      <c r="A15">
        <v>5</v>
      </c>
      <c r="B15" s="6">
        <f t="shared" si="0"/>
        <v>24.883199999999995</v>
      </c>
      <c r="C15" s="2">
        <f t="shared" si="1"/>
        <v>24.883199999999999</v>
      </c>
      <c r="D15" s="6">
        <f t="shared" si="4"/>
        <v>24.883199999999995</v>
      </c>
      <c r="E15" s="15">
        <f t="shared" si="5"/>
        <v>24.883199999999995</v>
      </c>
      <c r="F15" s="2">
        <f t="shared" si="8"/>
        <v>23.103513978755117</v>
      </c>
      <c r="G15">
        <f t="shared" si="9"/>
        <v>1.2</v>
      </c>
      <c r="H15">
        <f>B15-B14</f>
        <v>4.147199999999998</v>
      </c>
      <c r="I15">
        <f>H15/H14</f>
        <v>1.1999999999999995</v>
      </c>
      <c r="J15" s="6">
        <f t="shared" si="2"/>
        <v>10.937268375731541</v>
      </c>
      <c r="K15" s="14">
        <f t="shared" si="3"/>
        <v>11.037501114928469</v>
      </c>
      <c r="L15" s="2">
        <f t="shared" si="7"/>
        <v>0.14792344947096972</v>
      </c>
    </row>
    <row r="16" spans="1:12" x14ac:dyDescent="0.25">
      <c r="A16">
        <v>6</v>
      </c>
      <c r="B16" s="6">
        <f t="shared" si="0"/>
        <v>29.859839999999991</v>
      </c>
      <c r="C16" s="2">
        <f t="shared" si="1"/>
        <v>29.859839999999998</v>
      </c>
      <c r="D16" s="6">
        <f t="shared" si="4"/>
        <v>29.859839999999991</v>
      </c>
      <c r="E16" s="15">
        <f t="shared" si="5"/>
        <v>29.859839999999991</v>
      </c>
      <c r="F16" s="2">
        <f t="shared" si="8"/>
        <v>27.315782614772644</v>
      </c>
      <c r="G16">
        <f t="shared" si="9"/>
        <v>1.2</v>
      </c>
      <c r="H16">
        <f t="shared" si="6"/>
        <v>4.9766399999999962</v>
      </c>
      <c r="I16">
        <f>H16/H15</f>
        <v>1.1999999999999997</v>
      </c>
      <c r="J16" s="6">
        <f t="shared" si="2"/>
        <v>12.611582468338014</v>
      </c>
      <c r="K16" s="14">
        <f t="shared" si="3"/>
        <v>12.757695614465973</v>
      </c>
      <c r="L16" s="2">
        <f>LN(J16/J15)</f>
        <v>0.14243956084722134</v>
      </c>
    </row>
    <row r="17" spans="1:12" x14ac:dyDescent="0.25">
      <c r="A17">
        <v>7</v>
      </c>
      <c r="B17" s="6">
        <f t="shared" si="0"/>
        <v>35.831807999999988</v>
      </c>
      <c r="C17" s="2">
        <f t="shared" si="1"/>
        <v>35.831807999999995</v>
      </c>
      <c r="D17" s="6">
        <f t="shared" si="4"/>
        <v>35.831807999999988</v>
      </c>
      <c r="E17" s="15">
        <f t="shared" si="5"/>
        <v>35.831807999999988</v>
      </c>
      <c r="F17" s="2">
        <f t="shared" si="8"/>
        <v>32.296038626143229</v>
      </c>
      <c r="G17">
        <f t="shared" si="9"/>
        <v>1.2</v>
      </c>
      <c r="H17">
        <f t="shared" si="6"/>
        <v>5.9719679999999968</v>
      </c>
      <c r="I17">
        <f t="shared" si="10"/>
        <v>1.2000000000000002</v>
      </c>
      <c r="J17" s="6">
        <f t="shared" si="2"/>
        <v>14.453692598179162</v>
      </c>
      <c r="K17" s="14">
        <f t="shared" si="3"/>
        <v>14.658199547793711</v>
      </c>
      <c r="L17" s="2">
        <f t="shared" si="7"/>
        <v>0.13633428980870005</v>
      </c>
    </row>
    <row r="18" spans="1:12" x14ac:dyDescent="0.25">
      <c r="A18">
        <v>8</v>
      </c>
      <c r="B18" s="6">
        <f t="shared" si="0"/>
        <v>42.998169599999983</v>
      </c>
      <c r="C18" s="2">
        <f t="shared" si="1"/>
        <v>42.998169599999997</v>
      </c>
      <c r="D18" s="6">
        <f t="shared" si="4"/>
        <v>42.998169599999983</v>
      </c>
      <c r="E18" s="15">
        <f t="shared" si="5"/>
        <v>42.998169599999983</v>
      </c>
      <c r="F18" s="2">
        <f t="shared" si="8"/>
        <v>38.184302666739356</v>
      </c>
      <c r="G18">
        <f t="shared" si="9"/>
        <v>1.2</v>
      </c>
      <c r="H18">
        <f t="shared" si="6"/>
        <v>7.1663615999999948</v>
      </c>
      <c r="I18">
        <f t="shared" si="10"/>
        <v>1.1999999999999997</v>
      </c>
      <c r="J18" s="6">
        <f t="shared" si="2"/>
        <v>16.453974963089969</v>
      </c>
      <c r="K18" s="14">
        <f t="shared" si="3"/>
        <v>16.730388201420695</v>
      </c>
      <c r="L18" s="2">
        <f t="shared" si="7"/>
        <v>0.12961716207552901</v>
      </c>
    </row>
    <row r="19" spans="1:12" x14ac:dyDescent="0.25">
      <c r="A19">
        <v>9</v>
      </c>
      <c r="B19" s="6">
        <f t="shared" si="0"/>
        <v>51.597803519999978</v>
      </c>
      <c r="C19" s="2">
        <f t="shared" si="1"/>
        <v>51.597803519999992</v>
      </c>
      <c r="D19" s="6">
        <f t="shared" si="4"/>
        <v>51.597803519999978</v>
      </c>
      <c r="E19" s="15">
        <f t="shared" si="5"/>
        <v>51.597803519999978</v>
      </c>
      <c r="F19" s="2">
        <f t="shared" si="8"/>
        <v>45.146124174030831</v>
      </c>
      <c r="G19">
        <f t="shared" si="9"/>
        <v>1.2</v>
      </c>
      <c r="H19">
        <f>B19-B18</f>
        <v>8.5996339199999952</v>
      </c>
      <c r="I19">
        <f t="shared" si="10"/>
        <v>1.2000000000000002</v>
      </c>
      <c r="J19" s="6">
        <f t="shared" si="2"/>
        <v>18.594955928368279</v>
      </c>
      <c r="K19" s="14">
        <f t="shared" si="3"/>
        <v>18.956842284223885</v>
      </c>
      <c r="L19" s="2">
        <f t="shared" si="7"/>
        <v>0.12232327017956832</v>
      </c>
    </row>
    <row r="20" spans="1:12" x14ac:dyDescent="0.25">
      <c r="A20">
        <v>10</v>
      </c>
      <c r="B20" s="6">
        <f t="shared" si="0"/>
        <v>61.917364223999968</v>
      </c>
      <c r="C20" s="2">
        <f t="shared" si="1"/>
        <v>61.917364223999989</v>
      </c>
      <c r="D20" s="6">
        <f t="shared" si="4"/>
        <v>61.917364223999968</v>
      </c>
      <c r="E20" s="15">
        <f t="shared" si="5"/>
        <v>61.917364223999968</v>
      </c>
      <c r="F20" s="2">
        <f t="shared" si="8"/>
        <v>53.377235816653318</v>
      </c>
      <c r="G20">
        <f t="shared" si="9"/>
        <v>1.2</v>
      </c>
      <c r="H20">
        <f t="shared" si="6"/>
        <v>10.31956070399999</v>
      </c>
      <c r="I20">
        <f t="shared" si="10"/>
        <v>1.1999999999999995</v>
      </c>
      <c r="J20" s="6">
        <f t="shared" si="2"/>
        <v>20.851099649160684</v>
      </c>
      <c r="K20" s="14">
        <f t="shared" si="3"/>
        <v>21.310763263512907</v>
      </c>
      <c r="L20" s="2">
        <f t="shared" si="7"/>
        <v>0.11451633052645301</v>
      </c>
    </row>
    <row r="21" spans="1:12" x14ac:dyDescent="0.25">
      <c r="A21">
        <v>11</v>
      </c>
      <c r="B21" s="6">
        <f t="shared" si="0"/>
        <v>74.300837068799964</v>
      </c>
      <c r="C21" s="2">
        <f t="shared" si="1"/>
        <v>74.300837068799993</v>
      </c>
      <c r="D21" s="6">
        <f t="shared" si="4"/>
        <v>74.300837068799964</v>
      </c>
      <c r="E21" s="15">
        <f t="shared" si="5"/>
        <v>74.300837068799964</v>
      </c>
      <c r="F21" s="2">
        <f t="shared" si="8"/>
        <v>63.109056548103581</v>
      </c>
      <c r="G21">
        <f t="shared" si="9"/>
        <v>1.2</v>
      </c>
      <c r="H21">
        <f t="shared" si="6"/>
        <v>12.383472844799996</v>
      </c>
      <c r="I21">
        <f t="shared" si="10"/>
        <v>1.2000000000000008</v>
      </c>
      <c r="J21" s="6">
        <f t="shared" si="2"/>
        <v>23.189420126678574</v>
      </c>
      <c r="K21" s="14">
        <f t="shared" si="3"/>
        <v>23.756321392721524</v>
      </c>
      <c r="L21" s="2">
        <f t="shared" si="7"/>
        <v>0.10628945781593743</v>
      </c>
    </row>
    <row r="22" spans="1:12" x14ac:dyDescent="0.25">
      <c r="A22">
        <v>12</v>
      </c>
      <c r="B22" s="6">
        <f t="shared" si="0"/>
        <v>89.16100448255996</v>
      </c>
      <c r="C22" s="2">
        <f t="shared" si="1"/>
        <v>89.161004482559974</v>
      </c>
      <c r="D22" s="6">
        <f t="shared" si="4"/>
        <v>89.16100448255996</v>
      </c>
      <c r="E22" s="15">
        <f t="shared" si="5"/>
        <v>89.16100448255996</v>
      </c>
      <c r="F22" s="2">
        <f t="shared" si="8"/>
        <v>74.615197985751536</v>
      </c>
      <c r="G22">
        <f t="shared" si="9"/>
        <v>1.2</v>
      </c>
      <c r="H22">
        <f t="shared" si="6"/>
        <v>14.860167413759996</v>
      </c>
      <c r="I22">
        <f t="shared" si="10"/>
        <v>1.2</v>
      </c>
      <c r="J22" s="6">
        <f t="shared" si="2"/>
        <v>25.571004653654565</v>
      </c>
      <c r="K22" s="14">
        <f t="shared" si="3"/>
        <v>26.250134446808715</v>
      </c>
      <c r="L22" s="2">
        <f t="shared" si="7"/>
        <v>9.7762933221052534E-2</v>
      </c>
    </row>
    <row r="23" spans="1:12" x14ac:dyDescent="0.25">
      <c r="A23">
        <v>13</v>
      </c>
      <c r="B23" s="6">
        <f t="shared" si="0"/>
        <v>106.99320537907195</v>
      </c>
      <c r="C23" s="2">
        <f t="shared" si="1"/>
        <v>106.99320537907198</v>
      </c>
      <c r="D23" s="6">
        <f t="shared" si="4"/>
        <v>106.99320537907195</v>
      </c>
      <c r="E23" s="15">
        <f t="shared" si="5"/>
        <v>106.99320537907195</v>
      </c>
      <c r="F23" s="2">
        <f t="shared" si="8"/>
        <v>88.219157043002895</v>
      </c>
      <c r="G23">
        <f t="shared" si="9"/>
        <v>1.2</v>
      </c>
      <c r="H23">
        <f>B23-B22</f>
        <v>17.832200896511992</v>
      </c>
      <c r="I23">
        <f t="shared" si="10"/>
        <v>1.1999999999999997</v>
      </c>
      <c r="J23" s="6">
        <f t="shared" si="2"/>
        <v>27.953368974768345</v>
      </c>
      <c r="K23" s="14">
        <f t="shared" si="3"/>
        <v>28.743883102268324</v>
      </c>
      <c r="L23" s="2">
        <f t="shared" si="7"/>
        <v>8.9078649249159342E-2</v>
      </c>
    </row>
    <row r="24" spans="1:12" x14ac:dyDescent="0.25">
      <c r="A24">
        <v>14</v>
      </c>
      <c r="B24" s="6">
        <f t="shared" si="0"/>
        <v>128.39184645488635</v>
      </c>
      <c r="C24" s="2">
        <f t="shared" si="1"/>
        <v>128.39184645488638</v>
      </c>
      <c r="D24" s="6">
        <f t="shared" si="4"/>
        <v>128.39184645488635</v>
      </c>
      <c r="E24" s="15">
        <f t="shared" si="5"/>
        <v>128.39184645488635</v>
      </c>
      <c r="F24" s="2">
        <f t="shared" si="8"/>
        <v>104.30341109413355</v>
      </c>
      <c r="G24">
        <f t="shared" si="9"/>
        <v>1.2</v>
      </c>
      <c r="H24">
        <f t="shared" si="6"/>
        <v>21.398641075814396</v>
      </c>
      <c r="I24">
        <f>H24/H23</f>
        <v>1.2000000000000004</v>
      </c>
      <c r="J24" s="6">
        <f t="shared" si="2"/>
        <v>30.293381306319734</v>
      </c>
      <c r="K24" s="14">
        <f t="shared" si="3"/>
        <v>31.187816459534524</v>
      </c>
      <c r="L24" s="2">
        <f>LN(J24/J23)</f>
        <v>8.0391521811642677E-2</v>
      </c>
    </row>
    <row r="25" spans="1:12" x14ac:dyDescent="0.25">
      <c r="A25">
        <v>15</v>
      </c>
      <c r="B25" s="6">
        <f t="shared" si="0"/>
        <v>154.07021574586361</v>
      </c>
      <c r="C25" s="2">
        <f t="shared" si="1"/>
        <v>154.07021574586363</v>
      </c>
      <c r="D25" s="6">
        <f t="shared" si="4"/>
        <v>154.07021574586361</v>
      </c>
      <c r="E25" s="15">
        <f t="shared" si="5"/>
        <v>154.07021574586361</v>
      </c>
      <c r="F25" s="2">
        <f t="shared" si="8"/>
        <v>123.32017138373581</v>
      </c>
      <c r="G25">
        <f t="shared" si="9"/>
        <v>1.2</v>
      </c>
      <c r="H25">
        <f t="shared" si="6"/>
        <v>25.678369290977258</v>
      </c>
      <c r="I25">
        <f t="shared" si="10"/>
        <v>1.1999999999999993</v>
      </c>
      <c r="J25" s="6">
        <f t="shared" si="2"/>
        <v>32.550348588010699</v>
      </c>
      <c r="K25" s="14">
        <f t="shared" si="3"/>
        <v>33.534660169386981</v>
      </c>
      <c r="L25" s="2">
        <f t="shared" si="7"/>
        <v>7.1858827987532764E-2</v>
      </c>
    </row>
    <row r="26" spans="1:12" x14ac:dyDescent="0.25">
      <c r="A26">
        <v>16</v>
      </c>
      <c r="B26" s="6">
        <f t="shared" si="0"/>
        <v>184.88425889503631</v>
      </c>
      <c r="C26" s="2">
        <f t="shared" si="1"/>
        <v>184.88425889503634</v>
      </c>
      <c r="D26" s="6">
        <f t="shared" si="4"/>
        <v>184.88425889503631</v>
      </c>
      <c r="E26" s="15">
        <f t="shared" si="5"/>
        <v>184.88425889503631</v>
      </c>
      <c r="F26" s="2">
        <f t="shared" si="8"/>
        <v>145.8040970145158</v>
      </c>
      <c r="G26">
        <f t="shared" si="9"/>
        <v>1.2</v>
      </c>
      <c r="H26">
        <f t="shared" si="6"/>
        <v>30.814043149172704</v>
      </c>
      <c r="I26">
        <f t="shared" si="10"/>
        <v>1.1999999999999997</v>
      </c>
      <c r="J26" s="6">
        <f t="shared" si="2"/>
        <v>34.688805614152585</v>
      </c>
      <c r="K26" s="14">
        <f t="shared" si="3"/>
        <v>35.743298472559296</v>
      </c>
      <c r="L26" s="2">
        <f t="shared" si="7"/>
        <v>6.3628952218914431E-2</v>
      </c>
    </row>
    <row r="27" spans="1:12" x14ac:dyDescent="0.25">
      <c r="A27">
        <v>17</v>
      </c>
      <c r="B27" s="6">
        <f t="shared" si="0"/>
        <v>221.86111067404357</v>
      </c>
      <c r="C27" s="2">
        <f t="shared" si="1"/>
        <v>221.86111067404363</v>
      </c>
      <c r="D27" s="6">
        <f t="shared" si="4"/>
        <v>221.86111067404357</v>
      </c>
      <c r="E27" s="15">
        <f t="shared" si="5"/>
        <v>221.86111067404357</v>
      </c>
      <c r="F27" s="2">
        <f t="shared" si="8"/>
        <v>172.38732696913911</v>
      </c>
      <c r="G27">
        <f t="shared" si="9"/>
        <v>1.2</v>
      </c>
      <c r="H27">
        <f t="shared" si="6"/>
        <v>36.976851779007262</v>
      </c>
      <c r="I27">
        <f t="shared" si="10"/>
        <v>1.2000000000000006</v>
      </c>
      <c r="J27" s="6">
        <f t="shared" si="2"/>
        <v>36.680608844379364</v>
      </c>
      <c r="K27" s="14">
        <f t="shared" si="3"/>
        <v>37.781624624277313</v>
      </c>
      <c r="L27" s="2">
        <f t="shared" si="7"/>
        <v>5.5831215936051205E-2</v>
      </c>
    </row>
    <row r="28" spans="1:12" x14ac:dyDescent="0.25">
      <c r="A28">
        <v>18</v>
      </c>
      <c r="B28" s="6">
        <f t="shared" si="0"/>
        <v>266.23333280885225</v>
      </c>
      <c r="C28" s="2">
        <f t="shared" si="1"/>
        <v>266.23333280885231</v>
      </c>
      <c r="D28" s="6">
        <f t="shared" si="4"/>
        <v>266.23333280885225</v>
      </c>
      <c r="E28" s="15">
        <f t="shared" si="5"/>
        <v>266.23333280885225</v>
      </c>
      <c r="F28" s="2">
        <f t="shared" si="8"/>
        <v>203.81725279370102</v>
      </c>
      <c r="G28">
        <f t="shared" si="9"/>
        <v>1.2</v>
      </c>
      <c r="H28">
        <f t="shared" si="6"/>
        <v>44.37222213480868</v>
      </c>
      <c r="I28">
        <f t="shared" si="10"/>
        <v>1.1999999999999991</v>
      </c>
      <c r="J28" s="6">
        <f t="shared" si="2"/>
        <v>38.50609300654007</v>
      </c>
      <c r="K28" s="14">
        <f t="shared" si="3"/>
        <v>39.628144912133585</v>
      </c>
      <c r="L28" s="2">
        <f t="shared" si="7"/>
        <v>4.8568242620807632E-2</v>
      </c>
    </row>
    <row r="29" spans="1:12" x14ac:dyDescent="0.25">
      <c r="A29">
        <v>19</v>
      </c>
      <c r="B29" s="6">
        <f t="shared" si="0"/>
        <v>319.47999937062269</v>
      </c>
      <c r="C29" s="2">
        <f t="shared" si="1"/>
        <v>319.47999937062281</v>
      </c>
      <c r="D29" s="6">
        <f t="shared" si="4"/>
        <v>319.47999937062269</v>
      </c>
      <c r="E29" s="15">
        <f t="shared" si="5"/>
        <v>319.47999937062269</v>
      </c>
      <c r="F29" s="2">
        <f t="shared" si="8"/>
        <v>240.97753162451556</v>
      </c>
      <c r="G29">
        <f t="shared" si="9"/>
        <v>1.2</v>
      </c>
      <c r="H29">
        <f t="shared" si="6"/>
        <v>53.246666561770439</v>
      </c>
      <c r="I29">
        <f t="shared" si="10"/>
        <v>1.2000000000000006</v>
      </c>
      <c r="J29" s="6">
        <f t="shared" si="2"/>
        <v>40.154247637892269</v>
      </c>
      <c r="K29" s="14">
        <f t="shared" si="3"/>
        <v>41.272214417852069</v>
      </c>
      <c r="L29" s="2">
        <f t="shared" si="7"/>
        <v>4.1911740333850707E-2</v>
      </c>
    </row>
    <row r="30" spans="1:12" x14ac:dyDescent="0.25">
      <c r="A30">
        <v>20</v>
      </c>
      <c r="B30" s="6">
        <f t="shared" si="0"/>
        <v>383.37599924474722</v>
      </c>
      <c r="C30" s="2">
        <f t="shared" si="1"/>
        <v>383.37599924474739</v>
      </c>
      <c r="D30" s="6">
        <f t="shared" si="4"/>
        <v>383.37599924474722</v>
      </c>
      <c r="E30" s="15">
        <f t="shared" si="5"/>
        <v>383.37599924474722</v>
      </c>
      <c r="F30" s="2">
        <f t="shared" si="8"/>
        <v>284.91293034266164</v>
      </c>
      <c r="G30">
        <f t="shared" ref="G30" si="11">B30/B29</f>
        <v>1.2</v>
      </c>
      <c r="H30">
        <f t="shared" ref="H30" si="12">B30-B29</f>
        <v>63.895999874124527</v>
      </c>
      <c r="I30">
        <f t="shared" si="10"/>
        <v>1.2</v>
      </c>
      <c r="J30" s="6">
        <f t="shared" si="2"/>
        <v>41.62205050225365</v>
      </c>
      <c r="K30" s="14">
        <f t="shared" si="3"/>
        <v>42.713074569609859</v>
      </c>
      <c r="L30" s="2">
        <f>LN(J30/J29)</f>
        <v>3.5901857969344669E-2</v>
      </c>
    </row>
    <row r="31" spans="1:12" x14ac:dyDescent="0.25">
      <c r="A31">
        <v>200</v>
      </c>
      <c r="C31" s="9">
        <f t="shared" si="1"/>
        <v>6.8588169039290168E+16</v>
      </c>
    </row>
    <row r="33" spans="2:13" x14ac:dyDescent="0.25">
      <c r="B33" t="s">
        <v>20</v>
      </c>
      <c r="C33" t="s">
        <v>48</v>
      </c>
      <c r="D33" t="s">
        <v>50</v>
      </c>
      <c r="E33" t="s">
        <v>79</v>
      </c>
      <c r="F33" t="s">
        <v>81</v>
      </c>
      <c r="G33" t="s">
        <v>21</v>
      </c>
      <c r="H33" t="s">
        <v>22</v>
      </c>
      <c r="I33" t="s">
        <v>23</v>
      </c>
      <c r="J33" t="s">
        <v>63</v>
      </c>
      <c r="K33" t="s">
        <v>24</v>
      </c>
      <c r="L33" t="s">
        <v>46</v>
      </c>
      <c r="M33" t="s">
        <v>54</v>
      </c>
    </row>
    <row r="34" spans="2:13" x14ac:dyDescent="0.25">
      <c r="B34" t="s">
        <v>77</v>
      </c>
      <c r="C34" t="s">
        <v>47</v>
      </c>
      <c r="D34" t="s">
        <v>49</v>
      </c>
      <c r="E34" t="s">
        <v>80</v>
      </c>
      <c r="F34" t="s">
        <v>82</v>
      </c>
      <c r="G34" t="s">
        <v>44</v>
      </c>
      <c r="H34" t="s">
        <v>45</v>
      </c>
      <c r="I34" t="s">
        <v>51</v>
      </c>
      <c r="J34" t="s">
        <v>62</v>
      </c>
      <c r="K34" t="s">
        <v>52</v>
      </c>
      <c r="L34" t="s">
        <v>53</v>
      </c>
      <c r="M34" t="s">
        <v>55</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9682A-2E93-4583-AEB8-21807E404899}">
  <dimension ref="A1:M211"/>
  <sheetViews>
    <sheetView workbookViewId="0">
      <pane ySplit="5" topLeftCell="A6" activePane="bottomLeft" state="frozen"/>
      <selection pane="bottomLeft" activeCell="G7" sqref="G7"/>
    </sheetView>
  </sheetViews>
  <sheetFormatPr defaultRowHeight="15" x14ac:dyDescent="0.25"/>
  <cols>
    <col min="1" max="1" width="12.5703125" style="2" customWidth="1"/>
    <col min="3" max="5" width="9.140625" style="2"/>
    <col min="6" max="6" width="6" style="2" customWidth="1"/>
    <col min="7" max="7" width="9.140625" style="6"/>
    <col min="9" max="9" width="10.28515625" style="6" customWidth="1"/>
    <col min="10" max="10" width="14" customWidth="1"/>
  </cols>
  <sheetData>
    <row r="1" spans="1:13" x14ac:dyDescent="0.25">
      <c r="A1" s="11" t="s">
        <v>25</v>
      </c>
      <c r="F1" s="2" t="s">
        <v>56</v>
      </c>
      <c r="J1" t="s">
        <v>26</v>
      </c>
      <c r="K1" s="21"/>
      <c r="L1" s="2" t="s">
        <v>27</v>
      </c>
      <c r="M1" s="2" t="s">
        <v>61</v>
      </c>
    </row>
    <row r="2" spans="1:13" x14ac:dyDescent="0.25">
      <c r="J2" t="s">
        <v>28</v>
      </c>
      <c r="K2" s="21"/>
      <c r="L2" s="2" t="s">
        <v>59</v>
      </c>
      <c r="M2" s="2" t="s">
        <v>60</v>
      </c>
    </row>
    <row r="3" spans="1:13" x14ac:dyDescent="0.25">
      <c r="L3" s="2" t="s">
        <v>58</v>
      </c>
      <c r="M3" s="2" t="s">
        <v>78</v>
      </c>
    </row>
    <row r="4" spans="1:13" x14ac:dyDescent="0.25">
      <c r="A4" s="2" t="s">
        <v>29</v>
      </c>
      <c r="B4" t="s">
        <v>30</v>
      </c>
      <c r="C4" s="2" t="s">
        <v>31</v>
      </c>
      <c r="D4" s="2" t="s">
        <v>32</v>
      </c>
      <c r="E4" s="2" t="s">
        <v>33</v>
      </c>
      <c r="L4" s="2" t="s">
        <v>34</v>
      </c>
      <c r="M4" s="2" t="s">
        <v>57</v>
      </c>
    </row>
    <row r="5" spans="1:13" x14ac:dyDescent="0.25">
      <c r="A5" s="2" t="s">
        <v>35</v>
      </c>
      <c r="B5" t="s">
        <v>36</v>
      </c>
      <c r="C5" s="2" t="s">
        <v>37</v>
      </c>
      <c r="D5" s="2" t="s">
        <v>38</v>
      </c>
      <c r="E5" s="2" t="s">
        <v>39</v>
      </c>
      <c r="F5" s="2" t="s">
        <v>18</v>
      </c>
      <c r="G5" s="6" t="s">
        <v>40</v>
      </c>
      <c r="H5" t="s">
        <v>1</v>
      </c>
      <c r="I5" s="6" t="s">
        <v>41</v>
      </c>
      <c r="L5" s="4" t="s">
        <v>76</v>
      </c>
      <c r="M5" s="4" t="s">
        <v>75</v>
      </c>
    </row>
    <row r="6" spans="1:13" x14ac:dyDescent="0.25">
      <c r="A6" s="5">
        <v>44044</v>
      </c>
      <c r="B6">
        <v>16709</v>
      </c>
      <c r="C6" s="2">
        <v>13369</v>
      </c>
      <c r="D6" s="2">
        <v>384</v>
      </c>
      <c r="E6" s="2">
        <v>704515</v>
      </c>
      <c r="L6" s="4"/>
    </row>
    <row r="7" spans="1:13" x14ac:dyDescent="0.25">
      <c r="A7" s="5">
        <v>44045</v>
      </c>
      <c r="B7">
        <v>16810</v>
      </c>
      <c r="C7" s="2">
        <v>13462</v>
      </c>
      <c r="D7" s="2">
        <v>386</v>
      </c>
      <c r="E7" s="2">
        <v>707162</v>
      </c>
      <c r="G7" s="20"/>
    </row>
    <row r="8" spans="1:13" x14ac:dyDescent="0.25">
      <c r="A8" s="5">
        <v>44046</v>
      </c>
      <c r="B8">
        <v>17018</v>
      </c>
      <c r="C8" s="2">
        <v>13687</v>
      </c>
      <c r="D8" s="2">
        <v>388</v>
      </c>
      <c r="E8" s="2">
        <v>714908</v>
      </c>
      <c r="G8" s="20"/>
      <c r="H8" s="21"/>
    </row>
    <row r="9" spans="1:13" x14ac:dyDescent="0.25">
      <c r="A9" s="5">
        <v>44047</v>
      </c>
      <c r="B9">
        <v>17305</v>
      </c>
      <c r="C9" s="2">
        <v>13920</v>
      </c>
      <c r="D9" s="2">
        <v>390</v>
      </c>
      <c r="E9" s="2">
        <v>723322</v>
      </c>
      <c r="G9" s="20"/>
      <c r="H9" s="21"/>
    </row>
    <row r="10" spans="1:13" x14ac:dyDescent="0.25">
      <c r="A10" s="5">
        <v>44048</v>
      </c>
      <c r="B10">
        <v>17546</v>
      </c>
      <c r="C10" s="2">
        <v>14117</v>
      </c>
      <c r="D10" s="2">
        <v>391</v>
      </c>
      <c r="E10" s="2">
        <v>730267</v>
      </c>
      <c r="G10" s="20"/>
      <c r="H10" s="21"/>
    </row>
    <row r="11" spans="1:13" x14ac:dyDescent="0.25">
      <c r="A11" s="5">
        <v>44049</v>
      </c>
      <c r="B11">
        <v>17760</v>
      </c>
      <c r="C11" s="2">
        <v>14351</v>
      </c>
      <c r="D11" s="2">
        <v>392</v>
      </c>
      <c r="E11" s="2">
        <v>737629</v>
      </c>
      <c r="G11" s="20"/>
      <c r="H11" s="21"/>
    </row>
    <row r="12" spans="1:13" x14ac:dyDescent="0.25">
      <c r="A12" s="5">
        <v>44050</v>
      </c>
      <c r="B12">
        <v>18082</v>
      </c>
      <c r="C12" s="2">
        <v>14613</v>
      </c>
      <c r="D12" s="2">
        <v>392</v>
      </c>
      <c r="E12" s="2">
        <v>746835</v>
      </c>
      <c r="G12" s="20"/>
      <c r="H12" s="21"/>
    </row>
    <row r="13" spans="1:13" x14ac:dyDescent="0.25">
      <c r="A13" s="5">
        <v>44051</v>
      </c>
      <c r="B13">
        <v>18255</v>
      </c>
      <c r="C13" s="2">
        <v>14734</v>
      </c>
      <c r="D13" s="2">
        <v>392</v>
      </c>
      <c r="E13" s="2">
        <v>752346</v>
      </c>
      <c r="G13" s="20"/>
      <c r="H13" s="21"/>
    </row>
    <row r="14" spans="1:13" x14ac:dyDescent="0.25">
      <c r="A14" s="5">
        <v>44052</v>
      </c>
      <c r="B14">
        <v>18377</v>
      </c>
      <c r="C14" s="2">
        <v>14798</v>
      </c>
      <c r="D14" s="2">
        <v>393</v>
      </c>
      <c r="E14" s="2">
        <v>755274</v>
      </c>
      <c r="G14" s="20"/>
      <c r="H14" s="21"/>
    </row>
    <row r="15" spans="1:13" x14ac:dyDescent="0.25">
      <c r="A15" s="5">
        <v>44053</v>
      </c>
      <c r="B15">
        <v>18518</v>
      </c>
      <c r="C15" s="2">
        <v>15104</v>
      </c>
      <c r="D15" s="2">
        <v>393</v>
      </c>
      <c r="E15" s="2">
        <v>761757</v>
      </c>
      <c r="G15" s="20"/>
      <c r="H15" s="21"/>
    </row>
    <row r="16" spans="1:13" x14ac:dyDescent="0.25">
      <c r="A16" s="5">
        <v>44054</v>
      </c>
      <c r="B16">
        <v>18806</v>
      </c>
      <c r="C16" s="2">
        <v>15357</v>
      </c>
      <c r="D16" s="2">
        <v>395</v>
      </c>
      <c r="E16" s="2">
        <v>770450</v>
      </c>
      <c r="G16" s="20"/>
      <c r="H16" s="21"/>
    </row>
    <row r="17" spans="1:9" x14ac:dyDescent="0.25">
      <c r="A17" s="5">
        <v>44055</v>
      </c>
      <c r="B17">
        <v>19095</v>
      </c>
      <c r="C17" s="2">
        <v>15589</v>
      </c>
      <c r="D17" s="2">
        <v>395</v>
      </c>
      <c r="E17" s="2">
        <v>778372</v>
      </c>
      <c r="G17" s="20"/>
      <c r="H17" s="21"/>
    </row>
    <row r="18" spans="1:9" x14ac:dyDescent="0.25">
      <c r="A18" s="5">
        <v>44056</v>
      </c>
      <c r="B18">
        <v>19425</v>
      </c>
      <c r="C18" s="2">
        <v>15809</v>
      </c>
      <c r="D18" s="2">
        <v>396</v>
      </c>
      <c r="E18" s="2">
        <v>785784</v>
      </c>
      <c r="G18" s="20"/>
      <c r="H18" s="21"/>
    </row>
    <row r="19" spans="1:9" x14ac:dyDescent="0.25">
      <c r="A19" s="5">
        <v>44057</v>
      </c>
      <c r="B19">
        <v>19716</v>
      </c>
      <c r="C19" s="2">
        <v>16056</v>
      </c>
      <c r="D19" s="2">
        <v>398</v>
      </c>
      <c r="E19" s="2">
        <v>793782</v>
      </c>
      <c r="G19" s="20"/>
      <c r="H19" s="21"/>
    </row>
    <row r="20" spans="1:9" x14ac:dyDescent="0.25">
      <c r="A20" s="5">
        <v>44058</v>
      </c>
      <c r="B20">
        <v>19913</v>
      </c>
      <c r="C20" s="2">
        <v>16163</v>
      </c>
      <c r="D20" s="2">
        <v>400</v>
      </c>
      <c r="E20" s="2">
        <v>798895</v>
      </c>
      <c r="F20" s="2">
        <v>0</v>
      </c>
      <c r="G20" s="20"/>
      <c r="H20" s="21"/>
      <c r="I20" s="6">
        <v>200</v>
      </c>
    </row>
    <row r="21" spans="1:9" x14ac:dyDescent="0.25">
      <c r="A21" s="5">
        <v>44059</v>
      </c>
      <c r="B21">
        <v>20034</v>
      </c>
      <c r="C21" s="2">
        <v>16239</v>
      </c>
      <c r="D21" s="2">
        <v>402</v>
      </c>
      <c r="E21" s="2">
        <v>801874</v>
      </c>
      <c r="F21" s="2">
        <v>1</v>
      </c>
      <c r="G21" s="20"/>
      <c r="H21" s="22"/>
      <c r="I21" s="20"/>
    </row>
    <row r="22" spans="1:9" x14ac:dyDescent="0.25">
      <c r="A22" s="5">
        <v>44060</v>
      </c>
      <c r="B22">
        <v>20225</v>
      </c>
      <c r="C22" s="2">
        <v>16520</v>
      </c>
      <c r="D22" s="2">
        <v>406</v>
      </c>
      <c r="E22" s="2">
        <v>809126</v>
      </c>
      <c r="F22" s="2">
        <v>2</v>
      </c>
      <c r="G22" s="20"/>
      <c r="H22" s="22"/>
      <c r="I22" s="20"/>
    </row>
    <row r="23" spans="1:9" x14ac:dyDescent="0.25">
      <c r="A23" s="5">
        <v>44061</v>
      </c>
      <c r="B23">
        <v>20506</v>
      </c>
      <c r="C23" s="2">
        <v>16796</v>
      </c>
      <c r="D23" s="2">
        <v>406</v>
      </c>
      <c r="E23" s="2">
        <v>816816</v>
      </c>
      <c r="F23" s="2">
        <v>3</v>
      </c>
      <c r="G23" s="20"/>
      <c r="H23" s="22"/>
      <c r="I23" s="20"/>
    </row>
    <row r="24" spans="1:9" x14ac:dyDescent="0.25">
      <c r="A24" s="5">
        <v>44062</v>
      </c>
      <c r="B24">
        <v>20818</v>
      </c>
      <c r="C24" s="2">
        <v>17067</v>
      </c>
      <c r="D24" s="2">
        <v>409</v>
      </c>
      <c r="E24" s="2">
        <v>824471</v>
      </c>
      <c r="F24" s="2">
        <v>4</v>
      </c>
      <c r="G24" s="20"/>
      <c r="H24" s="22"/>
      <c r="I24" s="20"/>
    </row>
    <row r="25" spans="1:9" x14ac:dyDescent="0.25">
      <c r="A25" s="5">
        <v>44063</v>
      </c>
      <c r="B25">
        <v>21064</v>
      </c>
      <c r="C25" s="2">
        <v>17310</v>
      </c>
      <c r="D25" s="2">
        <v>412</v>
      </c>
      <c r="E25" s="2">
        <v>832709</v>
      </c>
      <c r="F25" s="2">
        <v>5</v>
      </c>
      <c r="G25" s="20"/>
      <c r="H25" s="22"/>
      <c r="I25" s="20"/>
    </row>
    <row r="26" spans="1:9" x14ac:dyDescent="0.25">
      <c r="A26" s="5">
        <v>44064</v>
      </c>
      <c r="B26">
        <v>21568</v>
      </c>
      <c r="C26" s="2">
        <v>17576</v>
      </c>
      <c r="D26" s="2">
        <v>415</v>
      </c>
      <c r="E26" s="2">
        <v>842421</v>
      </c>
      <c r="F26" s="2">
        <v>6</v>
      </c>
      <c r="G26" s="20"/>
      <c r="H26" s="22"/>
      <c r="I26" s="20"/>
    </row>
    <row r="27" spans="1:9" x14ac:dyDescent="0.25">
      <c r="A27" s="5">
        <v>44065</v>
      </c>
      <c r="B27">
        <v>21802</v>
      </c>
      <c r="C27" s="2">
        <v>17702</v>
      </c>
      <c r="D27" s="2">
        <v>415</v>
      </c>
      <c r="E27" s="2">
        <v>847539</v>
      </c>
      <c r="F27" s="2">
        <v>7</v>
      </c>
      <c r="G27" s="20"/>
      <c r="H27" s="22"/>
      <c r="I27" s="20"/>
    </row>
    <row r="28" spans="1:9" x14ac:dyDescent="0.25">
      <c r="A28" s="5">
        <v>44066</v>
      </c>
      <c r="B28">
        <v>21938</v>
      </c>
      <c r="C28" s="2">
        <v>17793</v>
      </c>
      <c r="D28" s="2">
        <v>418</v>
      </c>
      <c r="E28" s="2">
        <v>849943</v>
      </c>
      <c r="F28" s="2">
        <v>8</v>
      </c>
      <c r="G28" s="20"/>
      <c r="H28" s="22"/>
      <c r="I28" s="20"/>
    </row>
    <row r="29" spans="1:9" x14ac:dyDescent="0.25">
      <c r="A29" s="5">
        <v>44067</v>
      </c>
      <c r="B29">
        <v>22197</v>
      </c>
      <c r="C29" s="2">
        <v>18074</v>
      </c>
      <c r="D29" s="2">
        <v>419</v>
      </c>
      <c r="E29" s="2">
        <v>857356</v>
      </c>
      <c r="F29" s="2">
        <v>9</v>
      </c>
      <c r="G29" s="20"/>
      <c r="H29" s="22"/>
      <c r="I29" s="20"/>
    </row>
    <row r="30" spans="1:9" x14ac:dyDescent="0.25">
      <c r="A30" s="5">
        <v>44068</v>
      </c>
      <c r="B30">
        <v>22561</v>
      </c>
      <c r="C30" s="2">
        <v>18352</v>
      </c>
      <c r="D30" s="2">
        <v>421</v>
      </c>
      <c r="E30" s="2">
        <v>866119</v>
      </c>
      <c r="F30" s="2">
        <v>10</v>
      </c>
      <c r="G30" s="20"/>
      <c r="H30" s="22"/>
      <c r="I30" s="20"/>
    </row>
    <row r="31" spans="1:9" x14ac:dyDescent="0.25">
      <c r="A31" s="5">
        <v>44069</v>
      </c>
      <c r="B31">
        <v>22957</v>
      </c>
      <c r="C31" s="2">
        <v>18624</v>
      </c>
      <c r="D31" s="2">
        <v>422</v>
      </c>
      <c r="E31" s="2">
        <v>875004</v>
      </c>
      <c r="F31" s="2">
        <v>11</v>
      </c>
      <c r="G31" s="20"/>
      <c r="H31" s="22"/>
      <c r="I31" s="20"/>
    </row>
    <row r="32" spans="1:9" x14ac:dyDescent="0.25">
      <c r="A32" s="5">
        <v>44070</v>
      </c>
      <c r="B32">
        <v>23307</v>
      </c>
      <c r="C32" s="2">
        <v>18955</v>
      </c>
      <c r="D32" s="2">
        <v>422</v>
      </c>
      <c r="E32" s="2">
        <v>884202</v>
      </c>
      <c r="F32" s="2">
        <v>12</v>
      </c>
      <c r="G32" s="20"/>
      <c r="H32" s="22"/>
      <c r="I32" s="20"/>
    </row>
    <row r="33" spans="1:9" x14ac:dyDescent="0.25">
      <c r="A33" s="5">
        <v>44071</v>
      </c>
      <c r="B33">
        <v>23792</v>
      </c>
      <c r="C33" s="2">
        <v>19223</v>
      </c>
      <c r="D33" s="2">
        <v>422</v>
      </c>
      <c r="E33" s="2">
        <v>895028</v>
      </c>
      <c r="F33" s="2">
        <v>13</v>
      </c>
      <c r="G33" s="20"/>
      <c r="H33" s="22"/>
      <c r="I33" s="20"/>
    </row>
    <row r="34" spans="1:9" x14ac:dyDescent="0.25">
      <c r="A34" s="5">
        <v>44072</v>
      </c>
      <c r="B34">
        <v>24112</v>
      </c>
      <c r="C34" s="2">
        <v>19375</v>
      </c>
      <c r="D34" s="2">
        <v>425</v>
      </c>
      <c r="E34" s="2">
        <v>901601</v>
      </c>
      <c r="F34" s="2">
        <v>14</v>
      </c>
      <c r="G34" s="20"/>
      <c r="H34" s="22"/>
      <c r="I34" s="20"/>
    </row>
    <row r="35" spans="1:9" x14ac:dyDescent="0.25">
      <c r="A35" s="5">
        <v>44073</v>
      </c>
      <c r="B35">
        <v>24386</v>
      </c>
      <c r="C35" s="2">
        <v>19474</v>
      </c>
      <c r="D35" s="2">
        <v>426</v>
      </c>
      <c r="E35" s="2">
        <v>905547</v>
      </c>
      <c r="F35" s="2">
        <v>15</v>
      </c>
      <c r="G35" s="20"/>
      <c r="H35" s="22"/>
      <c r="I35" s="20"/>
    </row>
    <row r="36" spans="1:9" x14ac:dyDescent="0.25">
      <c r="A36" s="5">
        <v>44074</v>
      </c>
      <c r="B36">
        <v>24642</v>
      </c>
      <c r="C36" s="2">
        <v>19803</v>
      </c>
      <c r="D36" s="2">
        <v>427</v>
      </c>
      <c r="E36" s="2">
        <v>914918</v>
      </c>
      <c r="F36" s="2">
        <v>16</v>
      </c>
      <c r="G36" s="20"/>
      <c r="H36" s="22"/>
      <c r="I36" s="20"/>
    </row>
    <row r="37" spans="1:9" x14ac:dyDescent="0.25">
      <c r="A37" s="5">
        <v>44075</v>
      </c>
      <c r="B37">
        <v>25141</v>
      </c>
      <c r="C37" s="2">
        <v>20083</v>
      </c>
      <c r="D37" s="2">
        <v>428</v>
      </c>
      <c r="E37" s="2">
        <v>926055</v>
      </c>
      <c r="F37" s="2">
        <v>17</v>
      </c>
      <c r="G37" s="20"/>
      <c r="H37" s="22"/>
      <c r="I37" s="20"/>
    </row>
    <row r="38" spans="1:9" x14ac:dyDescent="0.25">
      <c r="A38" s="5">
        <v>44076</v>
      </c>
      <c r="B38">
        <v>25786</v>
      </c>
      <c r="C38" s="2">
        <v>20410</v>
      </c>
      <c r="D38" s="2">
        <v>428</v>
      </c>
      <c r="E38" s="2">
        <v>937865</v>
      </c>
      <c r="F38" s="2">
        <v>18</v>
      </c>
      <c r="G38" s="20"/>
      <c r="H38" s="22"/>
      <c r="I38" s="20"/>
    </row>
    <row r="39" spans="1:9" x14ac:dyDescent="0.25">
      <c r="A39" s="5">
        <v>44077</v>
      </c>
      <c r="B39">
        <v>26461</v>
      </c>
      <c r="C39" s="2">
        <v>20779</v>
      </c>
      <c r="D39" s="2">
        <v>432</v>
      </c>
      <c r="E39" s="2">
        <v>949406</v>
      </c>
      <c r="F39" s="2">
        <v>19</v>
      </c>
      <c r="G39" s="20"/>
      <c r="H39" s="22"/>
      <c r="I39" s="20"/>
    </row>
    <row r="40" spans="1:9" x14ac:dyDescent="0.25">
      <c r="A40" s="5">
        <v>44078</v>
      </c>
      <c r="B40">
        <v>27258</v>
      </c>
      <c r="C40" s="2">
        <v>21115</v>
      </c>
      <c r="D40" s="2">
        <v>435</v>
      </c>
      <c r="E40" s="2">
        <v>963060</v>
      </c>
      <c r="F40" s="2">
        <v>20</v>
      </c>
      <c r="G40" s="20"/>
      <c r="H40" s="22"/>
      <c r="I40" s="20"/>
    </row>
    <row r="41" spans="1:9" x14ac:dyDescent="0.25">
      <c r="A41" s="5">
        <v>44079</v>
      </c>
      <c r="B41">
        <v>27762</v>
      </c>
      <c r="C41" s="2">
        <v>21277</v>
      </c>
      <c r="D41" s="2">
        <v>440</v>
      </c>
      <c r="E41" s="2">
        <v>970528</v>
      </c>
      <c r="F41" s="2">
        <v>21</v>
      </c>
      <c r="G41" s="20"/>
      <c r="H41" s="22"/>
      <c r="I41" s="20"/>
    </row>
    <row r="42" spans="1:9" x14ac:dyDescent="0.25">
      <c r="A42" s="5">
        <v>44080</v>
      </c>
      <c r="B42">
        <v>28172</v>
      </c>
      <c r="C42" s="2">
        <v>21407</v>
      </c>
      <c r="D42" s="2">
        <v>443</v>
      </c>
      <c r="E42" s="2">
        <v>975065</v>
      </c>
      <c r="F42" s="2">
        <v>22</v>
      </c>
      <c r="G42" s="20"/>
      <c r="H42" s="22"/>
      <c r="I42" s="20"/>
    </row>
    <row r="43" spans="1:9" x14ac:dyDescent="0.25">
      <c r="A43" s="5">
        <v>44081</v>
      </c>
      <c r="B43">
        <v>28733</v>
      </c>
      <c r="C43" s="2">
        <v>21826</v>
      </c>
      <c r="D43" s="2">
        <v>445</v>
      </c>
      <c r="E43" s="2">
        <v>986669</v>
      </c>
      <c r="F43" s="2">
        <v>23</v>
      </c>
      <c r="G43" s="20"/>
      <c r="H43" s="22"/>
      <c r="I43" s="20"/>
    </row>
    <row r="44" spans="1:9" x14ac:dyDescent="0.25">
      <c r="A44" s="5">
        <v>44082</v>
      </c>
      <c r="B44">
        <v>29894</v>
      </c>
      <c r="C44" s="2">
        <v>22170</v>
      </c>
      <c r="D44" s="2">
        <v>450</v>
      </c>
      <c r="E44" s="2">
        <v>1002784</v>
      </c>
      <c r="F44" s="2">
        <v>24</v>
      </c>
      <c r="G44" s="20"/>
      <c r="H44" s="22"/>
      <c r="I44" s="20"/>
    </row>
    <row r="45" spans="1:9" x14ac:dyDescent="0.25">
      <c r="A45" s="5">
        <v>44083</v>
      </c>
      <c r="B45">
        <v>31052</v>
      </c>
      <c r="C45" s="2">
        <v>22579</v>
      </c>
      <c r="D45" s="2">
        <v>453</v>
      </c>
      <c r="E45" s="2">
        <v>1018290</v>
      </c>
      <c r="F45" s="2">
        <v>25</v>
      </c>
      <c r="G45" s="20"/>
      <c r="H45" s="22"/>
      <c r="I45" s="20"/>
    </row>
    <row r="46" spans="1:9" x14ac:dyDescent="0.25">
      <c r="A46" s="5">
        <v>44084</v>
      </c>
      <c r="B46">
        <v>32434</v>
      </c>
      <c r="C46" s="2">
        <v>23140</v>
      </c>
      <c r="D46" s="2">
        <v>458</v>
      </c>
      <c r="E46" s="2">
        <v>1034803</v>
      </c>
      <c r="F46" s="2">
        <v>26</v>
      </c>
      <c r="G46" s="20"/>
      <c r="H46" s="22"/>
      <c r="I46" s="20"/>
    </row>
    <row r="47" spans="1:9" x14ac:dyDescent="0.25">
      <c r="A47" s="5">
        <v>44085</v>
      </c>
      <c r="B47">
        <v>33877</v>
      </c>
      <c r="C47" s="2">
        <v>24010</v>
      </c>
      <c r="D47" s="2">
        <v>461</v>
      </c>
      <c r="E47" s="2">
        <v>1054020</v>
      </c>
      <c r="F47" s="2">
        <v>27</v>
      </c>
      <c r="G47" s="20"/>
      <c r="H47" s="22"/>
      <c r="I47" s="20"/>
    </row>
    <row r="48" spans="1:9" x14ac:dyDescent="0.25">
      <c r="A48" s="5">
        <v>44086</v>
      </c>
      <c r="B48">
        <v>35414</v>
      </c>
      <c r="C48" s="2">
        <v>24736</v>
      </c>
      <c r="D48" s="2">
        <v>467</v>
      </c>
      <c r="E48" s="2">
        <v>1067337</v>
      </c>
      <c r="F48" s="2">
        <v>28</v>
      </c>
      <c r="G48" s="20"/>
      <c r="H48" s="22"/>
      <c r="I48" s="20"/>
    </row>
    <row r="49" spans="1:10" x14ac:dyDescent="0.25">
      <c r="A49" s="5">
        <v>44087</v>
      </c>
      <c r="B49">
        <v>36205</v>
      </c>
      <c r="C49" s="2">
        <v>25439</v>
      </c>
      <c r="D49" s="2">
        <v>472</v>
      </c>
      <c r="E49" s="2">
        <v>1074427</v>
      </c>
      <c r="F49" s="2">
        <v>29</v>
      </c>
      <c r="G49" s="20"/>
      <c r="H49" s="22"/>
      <c r="I49" s="20"/>
    </row>
    <row r="50" spans="1:10" x14ac:dyDescent="0.25">
      <c r="A50" s="5">
        <v>44088</v>
      </c>
      <c r="B50">
        <v>37233</v>
      </c>
      <c r="C50" s="2">
        <v>26415</v>
      </c>
      <c r="D50" s="2">
        <v>478</v>
      </c>
      <c r="E50" s="2">
        <v>1091946</v>
      </c>
      <c r="F50" s="2">
        <v>30</v>
      </c>
      <c r="G50" s="20"/>
      <c r="H50" s="22"/>
      <c r="I50" s="20"/>
    </row>
    <row r="51" spans="1:10" x14ac:dyDescent="0.25">
      <c r="A51" s="5">
        <v>44089</v>
      </c>
      <c r="B51">
        <v>38909</v>
      </c>
      <c r="C51" s="2">
        <v>26963</v>
      </c>
      <c r="D51" s="2">
        <v>488</v>
      </c>
      <c r="E51" s="2">
        <v>1112407</v>
      </c>
      <c r="F51" s="2">
        <v>31</v>
      </c>
      <c r="G51" s="20"/>
      <c r="H51" s="22"/>
      <c r="I51" s="20"/>
    </row>
    <row r="52" spans="1:10" x14ac:dyDescent="0.25">
      <c r="A52" s="5">
        <v>44090</v>
      </c>
      <c r="B52">
        <v>41042</v>
      </c>
      <c r="C52" s="2">
        <v>27300</v>
      </c>
      <c r="D52" s="2">
        <v>495</v>
      </c>
      <c r="E52" s="2">
        <v>1132994</v>
      </c>
      <c r="F52" s="2">
        <v>32</v>
      </c>
      <c r="G52" s="20"/>
      <c r="H52" s="22"/>
      <c r="I52" s="20"/>
    </row>
    <row r="53" spans="1:10" x14ac:dyDescent="0.25">
      <c r="A53" s="5">
        <v>44091</v>
      </c>
      <c r="B53">
        <v>44166</v>
      </c>
      <c r="C53" s="2">
        <v>28169</v>
      </c>
      <c r="D53" s="2">
        <v>502</v>
      </c>
      <c r="E53" s="2">
        <v>1156585</v>
      </c>
      <c r="F53" s="2">
        <v>33</v>
      </c>
      <c r="G53" s="20"/>
      <c r="H53" s="22"/>
      <c r="I53" s="20"/>
    </row>
    <row r="54" spans="1:10" x14ac:dyDescent="0.25">
      <c r="A54" s="5">
        <v>44092</v>
      </c>
      <c r="B54">
        <v>46274</v>
      </c>
      <c r="C54" s="2">
        <v>29221</v>
      </c>
      <c r="D54" s="2">
        <v>514</v>
      </c>
      <c r="E54" s="2">
        <v>1178165</v>
      </c>
      <c r="F54" s="2">
        <v>34</v>
      </c>
      <c r="G54" s="20"/>
      <c r="H54" s="22"/>
      <c r="I54" s="20"/>
    </row>
    <row r="55" spans="1:10" x14ac:dyDescent="0.25">
      <c r="A55" s="5">
        <v>44093</v>
      </c>
      <c r="B55">
        <v>48319</v>
      </c>
      <c r="C55" s="2">
        <v>30270</v>
      </c>
      <c r="D55" s="2">
        <v>522</v>
      </c>
      <c r="E55" s="2">
        <v>1193396</v>
      </c>
      <c r="F55" s="2">
        <v>35</v>
      </c>
      <c r="G55" s="20"/>
      <c r="H55" s="22"/>
      <c r="I55" s="20"/>
    </row>
    <row r="56" spans="1:10" x14ac:dyDescent="0.25">
      <c r="A56" s="5">
        <v>44094</v>
      </c>
      <c r="B56">
        <v>49303</v>
      </c>
      <c r="C56" s="2">
        <v>31460</v>
      </c>
      <c r="D56" s="2">
        <v>528</v>
      </c>
      <c r="E56" s="2">
        <v>1203957</v>
      </c>
      <c r="F56" s="2">
        <v>36</v>
      </c>
      <c r="G56" s="20"/>
      <c r="H56" s="23"/>
      <c r="I56" s="20"/>
      <c r="J56" s="2"/>
    </row>
    <row r="57" spans="1:10" x14ac:dyDescent="0.25">
      <c r="A57" s="5">
        <v>44095</v>
      </c>
      <c r="B57">
        <v>50779</v>
      </c>
      <c r="C57" s="2">
        <v>33038</v>
      </c>
      <c r="D57" s="2">
        <v>543</v>
      </c>
      <c r="E57" s="2">
        <v>1223367</v>
      </c>
      <c r="F57" s="2">
        <v>37</v>
      </c>
      <c r="G57" s="20"/>
      <c r="H57" s="23"/>
      <c r="I57" s="20"/>
      <c r="J57" s="2"/>
    </row>
    <row r="58" spans="1:10" x14ac:dyDescent="0.25">
      <c r="A58" s="5">
        <v>44096</v>
      </c>
      <c r="B58">
        <v>53166</v>
      </c>
      <c r="C58" s="2">
        <v>34057</v>
      </c>
      <c r="D58" s="2">
        <v>553</v>
      </c>
      <c r="E58" s="2">
        <v>1245767</v>
      </c>
      <c r="F58" s="2">
        <v>38</v>
      </c>
      <c r="G58" s="20"/>
      <c r="H58" s="23"/>
      <c r="I58" s="20"/>
      <c r="J58" s="2"/>
    </row>
    <row r="59" spans="1:10" x14ac:dyDescent="0.25">
      <c r="A59" s="5">
        <v>44097</v>
      </c>
      <c r="B59">
        <v>55472</v>
      </c>
      <c r="C59" s="2">
        <v>34908</v>
      </c>
      <c r="D59" s="2">
        <v>575</v>
      </c>
      <c r="E59" s="2">
        <v>1268212</v>
      </c>
      <c r="F59" s="2">
        <v>39</v>
      </c>
      <c r="G59" s="20"/>
      <c r="H59" s="23"/>
      <c r="I59" s="20"/>
      <c r="J59" s="2"/>
    </row>
    <row r="60" spans="1:10" x14ac:dyDescent="0.25">
      <c r="A60" s="5">
        <v>44098</v>
      </c>
      <c r="B60">
        <v>58378</v>
      </c>
      <c r="C60" s="2">
        <v>36443</v>
      </c>
      <c r="D60" s="2">
        <v>585</v>
      </c>
      <c r="E60" s="2">
        <v>1291375</v>
      </c>
      <c r="F60" s="2">
        <v>40</v>
      </c>
      <c r="G60" s="20"/>
      <c r="H60" s="23"/>
      <c r="I60" s="20"/>
      <c r="J60" s="2"/>
    </row>
    <row r="61" spans="1:10" x14ac:dyDescent="0.25">
      <c r="A61" s="5">
        <v>44099</v>
      </c>
      <c r="B61">
        <v>61324</v>
      </c>
      <c r="C61" s="2">
        <v>38385</v>
      </c>
      <c r="D61" s="2">
        <v>595</v>
      </c>
      <c r="E61" s="2">
        <v>1314507</v>
      </c>
      <c r="F61" s="2">
        <v>41</v>
      </c>
      <c r="G61" s="20"/>
      <c r="H61" s="23"/>
      <c r="I61" s="20"/>
      <c r="J61" s="2"/>
    </row>
    <row r="62" spans="1:10" x14ac:dyDescent="0.25">
      <c r="A62" s="5">
        <v>44100</v>
      </c>
      <c r="B62">
        <v>63305</v>
      </c>
      <c r="C62" s="2">
        <v>40050</v>
      </c>
      <c r="D62" s="2">
        <v>611</v>
      </c>
      <c r="E62" s="2">
        <v>1329895</v>
      </c>
      <c r="F62" s="2">
        <v>42</v>
      </c>
      <c r="G62" s="20"/>
      <c r="H62" s="23"/>
      <c r="I62" s="20"/>
      <c r="J62" s="2"/>
    </row>
    <row r="63" spans="1:10" x14ac:dyDescent="0.25">
      <c r="A63" s="5">
        <v>44101</v>
      </c>
      <c r="B63">
        <v>64609</v>
      </c>
      <c r="C63" s="2">
        <v>42072</v>
      </c>
      <c r="D63" s="2">
        <v>627</v>
      </c>
      <c r="E63" s="2">
        <v>1340363</v>
      </c>
      <c r="F63" s="2">
        <v>43</v>
      </c>
      <c r="G63" s="20"/>
      <c r="H63" s="23"/>
      <c r="I63" s="20"/>
      <c r="J63" s="2"/>
    </row>
    <row r="64" spans="1:10" x14ac:dyDescent="0.25">
      <c r="A64" s="5">
        <v>44102</v>
      </c>
      <c r="B64">
        <v>65893</v>
      </c>
      <c r="C64" s="2">
        <v>44046</v>
      </c>
      <c r="D64" s="2">
        <v>638</v>
      </c>
      <c r="E64" s="2">
        <v>1352581</v>
      </c>
      <c r="F64" s="2">
        <v>44</v>
      </c>
      <c r="G64" s="20"/>
      <c r="H64" s="23"/>
      <c r="I64" s="20"/>
      <c r="J64" s="2"/>
    </row>
    <row r="65" spans="1:10" x14ac:dyDescent="0.25">
      <c r="A65" s="5">
        <v>44103</v>
      </c>
      <c r="B65">
        <v>67856</v>
      </c>
      <c r="C65" s="2">
        <v>45781</v>
      </c>
      <c r="D65" s="2">
        <v>659</v>
      </c>
      <c r="E65" s="2">
        <v>1370904</v>
      </c>
      <c r="F65" s="2">
        <v>45</v>
      </c>
      <c r="G65" s="20"/>
      <c r="H65" s="23"/>
      <c r="I65" s="20"/>
      <c r="J65" s="2"/>
    </row>
    <row r="66" spans="1:10" x14ac:dyDescent="0.25">
      <c r="A66" s="5">
        <v>44104</v>
      </c>
      <c r="B66">
        <v>70782</v>
      </c>
      <c r="C66" s="2">
        <v>47097</v>
      </c>
      <c r="D66" s="2">
        <v>675</v>
      </c>
      <c r="E66" s="2">
        <v>1391996</v>
      </c>
      <c r="F66" s="2">
        <v>46</v>
      </c>
      <c r="G66" s="20"/>
      <c r="H66" s="23"/>
      <c r="I66" s="20"/>
      <c r="J66" s="2"/>
    </row>
    <row r="67" spans="1:10" x14ac:dyDescent="0.25">
      <c r="A67" s="5">
        <v>44105</v>
      </c>
      <c r="B67">
        <v>74284</v>
      </c>
      <c r="C67" s="2">
        <v>49082</v>
      </c>
      <c r="D67" s="2">
        <v>704</v>
      </c>
      <c r="E67" s="2">
        <v>1415917</v>
      </c>
      <c r="F67" s="2">
        <v>47</v>
      </c>
      <c r="G67" s="20"/>
      <c r="H67" s="23"/>
      <c r="I67" s="20"/>
      <c r="J67" s="2"/>
    </row>
    <row r="68" spans="1:10" x14ac:dyDescent="0.25">
      <c r="A68" s="5">
        <v>44106</v>
      </c>
      <c r="B68">
        <v>78079</v>
      </c>
      <c r="C68" s="2">
        <v>51504</v>
      </c>
      <c r="D68" s="2">
        <v>725</v>
      </c>
      <c r="E68" s="2">
        <v>1439556</v>
      </c>
      <c r="F68" s="2">
        <v>48</v>
      </c>
      <c r="G68" s="20"/>
      <c r="H68" s="23"/>
      <c r="I68" s="20"/>
      <c r="J68" s="2"/>
    </row>
    <row r="69" spans="1:10" x14ac:dyDescent="0.25">
      <c r="A69" s="5">
        <v>44107</v>
      </c>
      <c r="B69">
        <v>80633</v>
      </c>
      <c r="C69" s="2">
        <v>53757</v>
      </c>
      <c r="D69" s="2">
        <v>738</v>
      </c>
      <c r="E69" s="2">
        <v>1454757</v>
      </c>
      <c r="F69" s="2">
        <v>49</v>
      </c>
      <c r="G69" s="20"/>
      <c r="H69" s="23"/>
      <c r="I69" s="20"/>
      <c r="J69" s="2"/>
    </row>
    <row r="70" spans="1:10" x14ac:dyDescent="0.25">
      <c r="A70" s="5">
        <v>44108</v>
      </c>
      <c r="B70">
        <v>82474</v>
      </c>
      <c r="C70" s="2">
        <v>55960</v>
      </c>
      <c r="D70" s="2">
        <v>773</v>
      </c>
      <c r="E70" s="2">
        <v>1462533</v>
      </c>
      <c r="F70" s="2">
        <v>50</v>
      </c>
      <c r="G70" s="20"/>
      <c r="H70" s="23"/>
      <c r="I70" s="20"/>
      <c r="J70" s="2"/>
    </row>
    <row r="71" spans="1:10" x14ac:dyDescent="0.25">
      <c r="A71" s="5">
        <v>44109</v>
      </c>
      <c r="B71">
        <v>85592</v>
      </c>
      <c r="C71" s="2">
        <v>58858</v>
      </c>
      <c r="D71" s="2">
        <v>802</v>
      </c>
      <c r="E71" s="2">
        <v>1480301</v>
      </c>
      <c r="F71" s="2">
        <v>51</v>
      </c>
      <c r="G71" s="20"/>
      <c r="H71" s="23"/>
      <c r="I71" s="20"/>
      <c r="J71" s="2"/>
    </row>
    <row r="72" spans="1:10" x14ac:dyDescent="0.25">
      <c r="A72" s="5">
        <v>44110</v>
      </c>
      <c r="B72">
        <v>90050</v>
      </c>
      <c r="C72" s="2">
        <v>60867</v>
      </c>
      <c r="D72" s="2">
        <v>840</v>
      </c>
      <c r="E72" s="2">
        <v>1503346</v>
      </c>
      <c r="F72" s="2">
        <v>52</v>
      </c>
      <c r="G72" s="20"/>
      <c r="H72" s="23"/>
      <c r="I72" s="20"/>
      <c r="J72" s="2"/>
    </row>
    <row r="73" spans="1:10" x14ac:dyDescent="0.25">
      <c r="A73" s="5">
        <v>44111</v>
      </c>
      <c r="B73">
        <v>95386</v>
      </c>
      <c r="C73" s="2">
        <v>62399</v>
      </c>
      <c r="D73" s="2">
        <v>891</v>
      </c>
      <c r="E73" s="2">
        <v>1527366</v>
      </c>
      <c r="F73" s="2">
        <v>53</v>
      </c>
      <c r="G73" s="20"/>
      <c r="H73" s="23"/>
      <c r="I73" s="20"/>
      <c r="J73" s="2"/>
    </row>
    <row r="74" spans="1:10" x14ac:dyDescent="0.25">
      <c r="A74" s="5">
        <v>44112</v>
      </c>
      <c r="B74">
        <v>100780</v>
      </c>
      <c r="C74" s="2">
        <v>63974</v>
      </c>
      <c r="D74" s="2">
        <v>917</v>
      </c>
      <c r="E74" s="2">
        <v>1552439</v>
      </c>
      <c r="F74" s="2">
        <v>54</v>
      </c>
      <c r="G74" s="20"/>
      <c r="H74" s="23"/>
      <c r="I74" s="20"/>
      <c r="J74" s="2"/>
    </row>
    <row r="75" spans="1:10" x14ac:dyDescent="0.25">
      <c r="A75" s="5">
        <v>44113</v>
      </c>
      <c r="B75">
        <v>109398</v>
      </c>
      <c r="C75" s="2">
        <v>66224</v>
      </c>
      <c r="D75" s="2">
        <v>978</v>
      </c>
      <c r="E75" s="2">
        <v>1580182</v>
      </c>
      <c r="F75" s="2">
        <v>55</v>
      </c>
      <c r="G75" s="20"/>
      <c r="H75" s="23"/>
      <c r="I75" s="20"/>
      <c r="J75" s="2"/>
    </row>
    <row r="76" spans="1:10" x14ac:dyDescent="0.25">
      <c r="A76" s="5">
        <v>44114</v>
      </c>
      <c r="B76">
        <v>114034</v>
      </c>
      <c r="C76" s="2">
        <v>68925</v>
      </c>
      <c r="D76" s="2">
        <v>1031</v>
      </c>
      <c r="E76" s="2">
        <v>1598306</v>
      </c>
      <c r="F76" s="2">
        <v>56</v>
      </c>
      <c r="G76" s="20"/>
      <c r="H76" s="23"/>
      <c r="I76" s="20"/>
      <c r="J76" s="2"/>
    </row>
    <row r="77" spans="1:10" x14ac:dyDescent="0.25">
      <c r="A77" s="5">
        <v>44115</v>
      </c>
      <c r="B77">
        <v>117138</v>
      </c>
      <c r="C77" s="2">
        <v>71921</v>
      </c>
      <c r="D77" s="2">
        <v>1073</v>
      </c>
      <c r="E77" s="2">
        <v>1609810</v>
      </c>
      <c r="F77" s="2">
        <v>57</v>
      </c>
      <c r="G77" s="20"/>
      <c r="H77" s="23"/>
      <c r="I77" s="20"/>
      <c r="J77" s="2"/>
    </row>
    <row r="78" spans="1:10" x14ac:dyDescent="0.25">
      <c r="A78" s="5">
        <v>44116</v>
      </c>
      <c r="B78">
        <v>121446</v>
      </c>
      <c r="C78" s="2">
        <v>75654</v>
      </c>
      <c r="D78" s="2">
        <v>1142</v>
      </c>
      <c r="E78" s="2">
        <v>1631858</v>
      </c>
      <c r="F78" s="2">
        <v>58</v>
      </c>
      <c r="G78" s="20"/>
      <c r="H78" s="23"/>
      <c r="I78" s="20"/>
      <c r="J78" s="2"/>
    </row>
    <row r="79" spans="1:10" x14ac:dyDescent="0.25">
      <c r="A79" s="5">
        <v>44117</v>
      </c>
      <c r="B79">
        <v>129770</v>
      </c>
      <c r="C79" s="2">
        <v>78159</v>
      </c>
      <c r="D79" s="2">
        <v>1195</v>
      </c>
      <c r="E79" s="2">
        <v>1663496</v>
      </c>
      <c r="F79" s="2">
        <v>59</v>
      </c>
      <c r="G79" s="20"/>
      <c r="H79" s="23"/>
      <c r="I79" s="20"/>
      <c r="J79" s="2"/>
    </row>
    <row r="80" spans="1:10" x14ac:dyDescent="0.25">
      <c r="A80" s="5">
        <v>44118</v>
      </c>
      <c r="B80">
        <v>139315</v>
      </c>
      <c r="C80" s="2">
        <v>79935</v>
      </c>
      <c r="D80" s="2">
        <v>1261</v>
      </c>
      <c r="E80" s="2">
        <v>1698355</v>
      </c>
      <c r="F80" s="2">
        <v>60</v>
      </c>
      <c r="G80" s="20"/>
      <c r="H80" s="23"/>
      <c r="I80" s="20"/>
      <c r="J80" s="2"/>
    </row>
    <row r="81" spans="1:10" x14ac:dyDescent="0.25">
      <c r="A81" s="5">
        <v>44119</v>
      </c>
      <c r="B81">
        <v>149039</v>
      </c>
      <c r="C81" s="2">
        <v>83348</v>
      </c>
      <c r="D81" s="2">
        <v>1323</v>
      </c>
      <c r="E81" s="2">
        <v>1733161</v>
      </c>
      <c r="F81" s="2">
        <v>61</v>
      </c>
      <c r="G81" s="20"/>
      <c r="H81" s="23"/>
      <c r="I81" s="20"/>
      <c r="J81" s="2"/>
    </row>
    <row r="82" spans="1:10" x14ac:dyDescent="0.25">
      <c r="A82" s="5">
        <v>44120</v>
      </c>
      <c r="B82">
        <v>160143</v>
      </c>
      <c r="C82" s="2">
        <v>88492</v>
      </c>
      <c r="D82" s="2">
        <v>1403</v>
      </c>
      <c r="E82" s="2">
        <v>1771884</v>
      </c>
      <c r="F82" s="2">
        <v>62</v>
      </c>
      <c r="G82" s="20"/>
      <c r="H82" s="23"/>
      <c r="I82" s="20"/>
      <c r="J82" s="2"/>
    </row>
    <row r="83" spans="1:10" x14ac:dyDescent="0.25">
      <c r="A83" s="5">
        <v>44121</v>
      </c>
      <c r="B83">
        <v>168856</v>
      </c>
      <c r="C83" s="2">
        <v>93804</v>
      </c>
      <c r="D83" s="2">
        <v>1484</v>
      </c>
      <c r="E83" s="2">
        <v>1801163</v>
      </c>
      <c r="F83" s="2">
        <v>63</v>
      </c>
      <c r="G83" s="20"/>
      <c r="H83" s="23"/>
      <c r="I83" s="20"/>
      <c r="J83" s="2"/>
    </row>
    <row r="84" spans="1:10" x14ac:dyDescent="0.25">
      <c r="A84" s="5">
        <v>44122</v>
      </c>
      <c r="B84">
        <v>173915</v>
      </c>
      <c r="C84" s="2">
        <v>99309</v>
      </c>
      <c r="D84" s="2">
        <v>1567</v>
      </c>
      <c r="E84" s="2">
        <v>1818403</v>
      </c>
      <c r="F84" s="2">
        <v>64</v>
      </c>
      <c r="G84" s="20"/>
      <c r="H84" s="23"/>
      <c r="I84" s="20"/>
      <c r="J84" s="2"/>
    </row>
    <row r="85" spans="1:10" x14ac:dyDescent="0.25">
      <c r="A85" s="5">
        <v>44123</v>
      </c>
      <c r="B85">
        <v>181992</v>
      </c>
      <c r="C85" s="2">
        <v>105478</v>
      </c>
      <c r="D85" s="2">
        <v>1676</v>
      </c>
      <c r="E85" s="2">
        <v>1849568</v>
      </c>
      <c r="F85" s="2">
        <v>65</v>
      </c>
      <c r="G85" s="20"/>
      <c r="H85" s="23"/>
      <c r="I85" s="20"/>
      <c r="J85" s="2"/>
    </row>
    <row r="86" spans="1:10" x14ac:dyDescent="0.25">
      <c r="A86" s="5">
        <v>44124</v>
      </c>
      <c r="B86">
        <v>193977</v>
      </c>
      <c r="C86" s="2">
        <v>109938</v>
      </c>
      <c r="D86" s="2">
        <v>1785</v>
      </c>
      <c r="E86" s="2">
        <v>1890166</v>
      </c>
      <c r="F86" s="2">
        <v>66</v>
      </c>
      <c r="G86" s="20"/>
      <c r="H86" s="23"/>
      <c r="I86" s="20"/>
      <c r="J86" s="2"/>
    </row>
    <row r="87" spans="1:10" x14ac:dyDescent="0.25">
      <c r="A87" s="5">
        <v>44125</v>
      </c>
      <c r="B87">
        <v>208948</v>
      </c>
      <c r="C87" s="2">
        <v>113382</v>
      </c>
      <c r="D87" s="2">
        <v>1915</v>
      </c>
      <c r="E87" s="2">
        <v>1935411</v>
      </c>
      <c r="F87" s="2">
        <v>67</v>
      </c>
      <c r="G87" s="20"/>
      <c r="H87" s="23"/>
      <c r="I87" s="20"/>
      <c r="J87" s="2"/>
    </row>
    <row r="88" spans="1:10" x14ac:dyDescent="0.25">
      <c r="A88" s="5">
        <v>44126</v>
      </c>
      <c r="B88">
        <v>223103</v>
      </c>
      <c r="C88" s="2">
        <v>118385</v>
      </c>
      <c r="D88" s="2">
        <v>2042</v>
      </c>
      <c r="E88" s="2">
        <v>1981836</v>
      </c>
      <c r="F88" s="2">
        <v>68</v>
      </c>
      <c r="G88" s="20"/>
      <c r="H88" s="23"/>
      <c r="I88" s="20"/>
      <c r="J88" s="2"/>
    </row>
    <row r="89" spans="1:10" x14ac:dyDescent="0.25">
      <c r="A89" s="5">
        <v>44127</v>
      </c>
      <c r="B89">
        <v>238351</v>
      </c>
      <c r="C89" s="2">
        <v>127002</v>
      </c>
      <c r="D89" s="2">
        <v>2166</v>
      </c>
      <c r="E89" s="2">
        <v>2027088</v>
      </c>
      <c r="F89" s="2">
        <v>69</v>
      </c>
      <c r="G89" s="20"/>
      <c r="H89" s="23"/>
      <c r="I89" s="20"/>
      <c r="J89" s="2"/>
    </row>
    <row r="90" spans="1:10" x14ac:dyDescent="0.25">
      <c r="A90" s="5">
        <v>44128</v>
      </c>
      <c r="B90">
        <v>250824</v>
      </c>
      <c r="C90" s="2">
        <v>135355</v>
      </c>
      <c r="D90" s="2">
        <v>2307</v>
      </c>
      <c r="E90" s="2">
        <v>2066280</v>
      </c>
      <c r="F90" s="2">
        <v>70</v>
      </c>
      <c r="G90" s="20"/>
      <c r="H90" s="23"/>
      <c r="I90" s="20"/>
      <c r="J90" s="2"/>
    </row>
    <row r="91" spans="1:10" x14ac:dyDescent="0.25">
      <c r="A91" s="5">
        <v>44129</v>
      </c>
      <c r="B91">
        <v>258124</v>
      </c>
      <c r="C91" s="2">
        <v>146410</v>
      </c>
      <c r="D91" s="2">
        <v>2461</v>
      </c>
      <c r="E91" s="2">
        <v>2087873</v>
      </c>
      <c r="G91" s="20"/>
      <c r="H91" s="21"/>
      <c r="I91" s="24"/>
    </row>
    <row r="92" spans="1:10" x14ac:dyDescent="0.25">
      <c r="A92" s="5">
        <v>44130</v>
      </c>
      <c r="B92">
        <v>268396</v>
      </c>
      <c r="C92" s="2">
        <v>158372</v>
      </c>
      <c r="D92" s="2">
        <v>2623</v>
      </c>
      <c r="E92" s="2">
        <v>2123470</v>
      </c>
      <c r="G92" s="20"/>
      <c r="H92" s="21"/>
      <c r="I92" s="24"/>
    </row>
    <row r="93" spans="1:10" x14ac:dyDescent="0.25">
      <c r="A93" s="5">
        <v>44131</v>
      </c>
      <c r="B93">
        <v>284062</v>
      </c>
      <c r="C93" s="2">
        <v>167256</v>
      </c>
      <c r="D93" s="2">
        <v>2817</v>
      </c>
      <c r="E93" s="2">
        <v>2170968</v>
      </c>
      <c r="G93" s="20"/>
      <c r="H93" s="21"/>
      <c r="I93" s="24"/>
    </row>
    <row r="94" spans="1:10" x14ac:dyDescent="0.25">
      <c r="A94" s="5">
        <v>44132</v>
      </c>
      <c r="B94">
        <v>297039</v>
      </c>
      <c r="C94" s="2">
        <v>171617</v>
      </c>
      <c r="D94" s="2">
        <v>2985</v>
      </c>
      <c r="E94" s="2">
        <v>2211091</v>
      </c>
      <c r="G94" s="20"/>
      <c r="H94" s="21"/>
      <c r="I94" s="24"/>
    </row>
    <row r="95" spans="1:10" x14ac:dyDescent="0.25">
      <c r="A95" s="5">
        <v>44133</v>
      </c>
      <c r="B95">
        <v>310090</v>
      </c>
      <c r="C95" s="2">
        <v>184777</v>
      </c>
      <c r="D95" s="2">
        <v>3184</v>
      </c>
      <c r="E95" s="2">
        <v>2253668</v>
      </c>
      <c r="G95" s="20"/>
      <c r="H95" s="21"/>
      <c r="I95" s="24"/>
    </row>
    <row r="96" spans="1:10" x14ac:dyDescent="0.25">
      <c r="A96" s="5">
        <v>44134</v>
      </c>
      <c r="B96">
        <v>323693</v>
      </c>
      <c r="C96" s="2">
        <v>199480</v>
      </c>
      <c r="D96" s="2">
        <v>3402</v>
      </c>
      <c r="E96" s="2">
        <v>2300490</v>
      </c>
      <c r="G96" s="20"/>
      <c r="H96" s="21"/>
      <c r="I96" s="24"/>
    </row>
    <row r="97" spans="1:9" x14ac:dyDescent="0.25">
      <c r="A97" s="5">
        <v>44135</v>
      </c>
      <c r="B97">
        <v>335120</v>
      </c>
      <c r="C97" s="2">
        <v>214000</v>
      </c>
      <c r="D97" s="2">
        <v>3596</v>
      </c>
      <c r="E97" s="2">
        <v>2336786</v>
      </c>
      <c r="F97" s="2">
        <v>0</v>
      </c>
      <c r="G97" s="20"/>
      <c r="H97" s="21"/>
      <c r="I97" s="24"/>
    </row>
    <row r="98" spans="1:9" x14ac:dyDescent="0.25">
      <c r="A98" s="5">
        <v>44136</v>
      </c>
      <c r="B98">
        <v>341671</v>
      </c>
      <c r="C98" s="2">
        <v>227886</v>
      </c>
      <c r="D98" s="2">
        <v>3818</v>
      </c>
      <c r="E98" s="2">
        <v>2357429</v>
      </c>
      <c r="F98" s="2">
        <v>1</v>
      </c>
      <c r="G98" s="20"/>
      <c r="H98" s="25"/>
      <c r="I98" s="24"/>
    </row>
    <row r="99" spans="1:9" x14ac:dyDescent="0.25">
      <c r="A99" s="5">
        <v>44137</v>
      </c>
      <c r="B99">
        <v>350910</v>
      </c>
      <c r="C99" s="2">
        <v>243760</v>
      </c>
      <c r="D99" s="2">
        <v>4041</v>
      </c>
      <c r="E99" s="2">
        <v>2390157</v>
      </c>
      <c r="F99" s="2">
        <v>2</v>
      </c>
      <c r="G99" s="20"/>
      <c r="H99" s="25"/>
      <c r="I99" s="24"/>
    </row>
    <row r="100" spans="1:9" x14ac:dyDescent="0.25">
      <c r="A100" s="5">
        <v>44138</v>
      </c>
      <c r="B100">
        <v>363000</v>
      </c>
      <c r="C100" s="2">
        <v>250444</v>
      </c>
      <c r="D100" s="2">
        <v>4303</v>
      </c>
      <c r="E100" s="2">
        <v>2433484</v>
      </c>
      <c r="F100" s="2">
        <v>3</v>
      </c>
      <c r="G100" s="20"/>
      <c r="H100" s="25"/>
      <c r="I100" s="24"/>
    </row>
    <row r="101" spans="1:9" x14ac:dyDescent="0.25">
      <c r="A101" s="5">
        <v>44139</v>
      </c>
      <c r="B101">
        <v>378725</v>
      </c>
      <c r="C101" s="2">
        <v>256168</v>
      </c>
      <c r="D101" s="2">
        <v>4529</v>
      </c>
      <c r="E101" s="2">
        <v>2478968</v>
      </c>
      <c r="F101" s="2">
        <v>4</v>
      </c>
      <c r="G101" s="20"/>
      <c r="H101" s="25"/>
      <c r="I101" s="24"/>
    </row>
    <row r="102" spans="1:9" x14ac:dyDescent="0.25">
      <c r="A102" s="5">
        <v>44140</v>
      </c>
      <c r="B102">
        <v>391959</v>
      </c>
      <c r="C102" s="2">
        <v>273260</v>
      </c>
      <c r="D102" s="2">
        <v>4722</v>
      </c>
      <c r="E102" s="2">
        <v>2522201</v>
      </c>
      <c r="F102" s="2">
        <v>5</v>
      </c>
      <c r="G102" s="20"/>
      <c r="H102" s="25"/>
      <c r="I102" s="24"/>
    </row>
    <row r="103" spans="1:9" x14ac:dyDescent="0.25">
      <c r="A103" s="5">
        <v>44141</v>
      </c>
      <c r="B103">
        <v>403505</v>
      </c>
      <c r="C103" s="2">
        <v>290326</v>
      </c>
      <c r="D103" s="2">
        <v>4938</v>
      </c>
      <c r="E103" s="2">
        <v>2562526</v>
      </c>
      <c r="F103" s="2">
        <v>6</v>
      </c>
      <c r="G103" s="20"/>
      <c r="H103" s="25"/>
      <c r="I103" s="24"/>
    </row>
    <row r="104" spans="1:9" x14ac:dyDescent="0.25">
      <c r="A104" s="5">
        <v>44142</v>
      </c>
      <c r="B104">
        <v>411226</v>
      </c>
      <c r="C104" s="2">
        <v>297813</v>
      </c>
      <c r="D104" s="2">
        <v>5137</v>
      </c>
      <c r="E104" s="2">
        <v>2588769</v>
      </c>
      <c r="F104" s="2">
        <v>7</v>
      </c>
      <c r="G104" s="20"/>
      <c r="H104" s="25"/>
      <c r="I104" s="24"/>
    </row>
    <row r="105" spans="1:9" x14ac:dyDescent="0.25">
      <c r="A105" s="5">
        <v>44143</v>
      </c>
      <c r="B105">
        <v>414835</v>
      </c>
      <c r="C105" s="2">
        <v>313039</v>
      </c>
      <c r="D105" s="2">
        <v>5341</v>
      </c>
      <c r="E105" s="2">
        <v>2602496</v>
      </c>
      <c r="F105" s="2">
        <v>8</v>
      </c>
      <c r="G105" s="20"/>
      <c r="H105" s="25"/>
      <c r="I105" s="24"/>
    </row>
    <row r="106" spans="1:9" x14ac:dyDescent="0.25">
      <c r="A106" s="5">
        <v>44144</v>
      </c>
      <c r="B106">
        <v>420883</v>
      </c>
      <c r="C106" s="2">
        <v>327568</v>
      </c>
      <c r="D106" s="2">
        <v>5527</v>
      </c>
      <c r="E106" s="2">
        <v>2632963</v>
      </c>
      <c r="F106" s="2">
        <v>9</v>
      </c>
      <c r="G106" s="20"/>
      <c r="H106" s="25"/>
      <c r="I106" s="24"/>
    </row>
    <row r="107" spans="1:9" x14ac:dyDescent="0.25">
      <c r="A107" s="5">
        <v>44145</v>
      </c>
      <c r="B107">
        <v>429939</v>
      </c>
      <c r="C107" s="2">
        <v>334265</v>
      </c>
      <c r="D107" s="2">
        <v>5741</v>
      </c>
      <c r="E107" s="2">
        <v>2670237</v>
      </c>
      <c r="F107" s="2">
        <v>10</v>
      </c>
      <c r="G107" s="20"/>
      <c r="H107" s="25"/>
      <c r="I107" s="24"/>
    </row>
    <row r="108" spans="1:9" x14ac:dyDescent="0.25">
      <c r="A108" s="5">
        <v>44146</v>
      </c>
      <c r="B108">
        <v>438860</v>
      </c>
      <c r="C108" s="2">
        <v>339655</v>
      </c>
      <c r="D108" s="2">
        <v>5924</v>
      </c>
      <c r="E108" s="2">
        <v>2703175</v>
      </c>
      <c r="F108" s="2">
        <v>11</v>
      </c>
      <c r="G108" s="20"/>
      <c r="H108" s="25"/>
      <c r="I108" s="24"/>
    </row>
    <row r="109" spans="1:9" x14ac:dyDescent="0.25">
      <c r="A109" s="5">
        <v>44147</v>
      </c>
      <c r="B109">
        <v>446734</v>
      </c>
      <c r="C109" s="2">
        <v>353636</v>
      </c>
      <c r="D109" s="2">
        <v>6095</v>
      </c>
      <c r="E109" s="2">
        <v>2734349</v>
      </c>
      <c r="F109" s="2">
        <v>12</v>
      </c>
      <c r="G109" s="20"/>
      <c r="H109" s="25"/>
      <c r="I109" s="24"/>
    </row>
    <row r="110" spans="1:9" x14ac:dyDescent="0.25">
      <c r="A110" s="5">
        <v>44148</v>
      </c>
      <c r="B110">
        <v>454092</v>
      </c>
      <c r="C110" s="2">
        <v>366940</v>
      </c>
      <c r="D110" s="2">
        <v>6273</v>
      </c>
      <c r="E110" s="2">
        <v>2765646</v>
      </c>
      <c r="F110" s="2">
        <v>13</v>
      </c>
      <c r="G110" s="20"/>
      <c r="H110" s="25"/>
      <c r="I110" s="24"/>
    </row>
    <row r="111" spans="1:9" x14ac:dyDescent="0.25">
      <c r="A111" s="5">
        <v>44149</v>
      </c>
      <c r="B111">
        <v>458288</v>
      </c>
      <c r="C111" s="2">
        <v>378969</v>
      </c>
      <c r="D111" s="2">
        <v>6456</v>
      </c>
      <c r="E111" s="2">
        <v>2781839</v>
      </c>
      <c r="F111" s="2">
        <v>14</v>
      </c>
      <c r="G111" s="20"/>
      <c r="H111" s="25"/>
      <c r="I111" s="24"/>
    </row>
    <row r="112" spans="1:9" x14ac:dyDescent="0.25">
      <c r="A112" s="5">
        <v>44150</v>
      </c>
      <c r="B112">
        <v>460179</v>
      </c>
      <c r="C112" s="2">
        <v>390158</v>
      </c>
      <c r="D112" s="2">
        <v>6607</v>
      </c>
      <c r="E112" s="2">
        <v>2790859</v>
      </c>
      <c r="F112" s="2">
        <v>15</v>
      </c>
      <c r="G112" s="20"/>
      <c r="H112" s="25"/>
      <c r="I112" s="24"/>
    </row>
    <row r="113" spans="1:10" x14ac:dyDescent="0.25">
      <c r="A113" s="5">
        <v>44151</v>
      </c>
      <c r="B113">
        <v>465593</v>
      </c>
      <c r="C113" s="2">
        <v>400299</v>
      </c>
      <c r="D113" s="2">
        <v>6780</v>
      </c>
      <c r="E113" s="2">
        <v>2816926</v>
      </c>
      <c r="F113" s="2">
        <v>16</v>
      </c>
      <c r="G113" s="20"/>
      <c r="H113" s="25"/>
      <c r="I113" s="24"/>
    </row>
    <row r="114" spans="1:10" x14ac:dyDescent="0.25">
      <c r="A114" s="5">
        <v>44152</v>
      </c>
      <c r="B114">
        <v>469839</v>
      </c>
      <c r="C114" s="2">
        <v>404261</v>
      </c>
      <c r="D114" s="2">
        <v>6919</v>
      </c>
      <c r="E114" s="2">
        <v>2834516</v>
      </c>
      <c r="F114" s="2">
        <v>17</v>
      </c>
      <c r="G114" s="20"/>
      <c r="H114" s="25"/>
      <c r="I114" s="24"/>
    </row>
    <row r="115" spans="1:10" x14ac:dyDescent="0.25">
      <c r="A115" s="5">
        <v>44153</v>
      </c>
      <c r="B115">
        <v>475353</v>
      </c>
      <c r="C115" s="2">
        <v>407524</v>
      </c>
      <c r="D115" s="2">
        <v>7073</v>
      </c>
      <c r="E115" s="2">
        <v>2859047</v>
      </c>
      <c r="F115" s="2">
        <v>18</v>
      </c>
      <c r="G115" s="20"/>
      <c r="H115" s="25"/>
      <c r="I115" s="24"/>
    </row>
    <row r="116" spans="1:10" x14ac:dyDescent="0.25">
      <c r="A116" s="5">
        <v>44154</v>
      </c>
      <c r="B116">
        <v>481823</v>
      </c>
      <c r="C116" s="2">
        <v>416809</v>
      </c>
      <c r="D116" s="2">
        <v>7206</v>
      </c>
      <c r="E116" s="2">
        <v>2885751</v>
      </c>
      <c r="F116" s="2">
        <v>19</v>
      </c>
      <c r="G116" s="20"/>
      <c r="H116" s="25"/>
      <c r="I116" s="24"/>
    </row>
    <row r="117" spans="1:10" x14ac:dyDescent="0.25">
      <c r="A117" s="5">
        <v>44155</v>
      </c>
      <c r="B117">
        <v>487631</v>
      </c>
      <c r="C117" s="2">
        <v>425892</v>
      </c>
      <c r="D117" s="2">
        <v>7322</v>
      </c>
      <c r="E117" s="2">
        <v>2911605</v>
      </c>
      <c r="F117" s="2">
        <v>20</v>
      </c>
      <c r="G117" s="20"/>
      <c r="H117" s="25"/>
      <c r="I117" s="24"/>
    </row>
    <row r="118" spans="1:10" x14ac:dyDescent="0.25">
      <c r="A118" s="5">
        <v>44156</v>
      </c>
      <c r="B118">
        <v>490822</v>
      </c>
      <c r="C118" s="2">
        <v>433245</v>
      </c>
      <c r="D118" s="2">
        <v>7454</v>
      </c>
      <c r="E118" s="2">
        <v>2926189</v>
      </c>
      <c r="F118" s="2">
        <v>21</v>
      </c>
      <c r="G118" s="20"/>
      <c r="H118" s="25"/>
      <c r="I118" s="24"/>
    </row>
    <row r="119" spans="1:10" x14ac:dyDescent="0.25">
      <c r="A119" s="5">
        <v>44157</v>
      </c>
      <c r="B119">
        <v>492331</v>
      </c>
      <c r="C119" s="2">
        <v>439588</v>
      </c>
      <c r="D119" s="2">
        <v>7579</v>
      </c>
      <c r="E119" s="2">
        <v>2933419</v>
      </c>
      <c r="F119" s="2">
        <v>22</v>
      </c>
      <c r="G119" s="20"/>
      <c r="H119" s="25"/>
      <c r="I119" s="24"/>
    </row>
    <row r="120" spans="1:10" x14ac:dyDescent="0.25">
      <c r="A120" s="5">
        <v>44158</v>
      </c>
      <c r="B120">
        <v>496710</v>
      </c>
      <c r="C120" s="2">
        <v>446273</v>
      </c>
      <c r="D120" s="2">
        <v>7708</v>
      </c>
      <c r="E120" s="2">
        <v>2957079</v>
      </c>
      <c r="F120" s="2">
        <v>23</v>
      </c>
      <c r="G120" s="20"/>
      <c r="H120" s="25"/>
      <c r="I120" s="24"/>
    </row>
    <row r="121" spans="1:10" x14ac:dyDescent="0.25">
      <c r="A121" s="5">
        <v>44159</v>
      </c>
      <c r="B121">
        <v>502571</v>
      </c>
      <c r="C121" s="2">
        <v>449269</v>
      </c>
      <c r="D121" s="2">
        <v>7844</v>
      </c>
      <c r="E121" s="2">
        <v>2981710</v>
      </c>
      <c r="F121" s="2">
        <v>24</v>
      </c>
      <c r="G121" s="20"/>
      <c r="H121" s="25"/>
      <c r="I121" s="24"/>
    </row>
    <row r="122" spans="1:10" x14ac:dyDescent="0.25">
      <c r="A122" s="5">
        <v>44160</v>
      </c>
      <c r="B122">
        <v>507500</v>
      </c>
      <c r="C122" s="2">
        <v>451238</v>
      </c>
      <c r="D122" s="2">
        <v>7965</v>
      </c>
      <c r="E122" s="2">
        <v>3004360</v>
      </c>
      <c r="F122" s="2">
        <v>25</v>
      </c>
      <c r="G122" s="20"/>
      <c r="H122" s="25"/>
      <c r="I122" s="24"/>
    </row>
    <row r="123" spans="1:10" x14ac:dyDescent="0.25">
      <c r="A123" s="5">
        <v>44161</v>
      </c>
      <c r="B123">
        <v>511549</v>
      </c>
      <c r="C123" s="2">
        <v>458617</v>
      </c>
      <c r="D123" s="2">
        <v>8096</v>
      </c>
      <c r="E123" s="2">
        <v>3024914</v>
      </c>
      <c r="F123" s="2">
        <v>26</v>
      </c>
      <c r="G123" s="20"/>
      <c r="H123" s="25"/>
      <c r="I123" s="24"/>
    </row>
    <row r="124" spans="1:10" x14ac:dyDescent="0.25">
      <c r="A124" s="5">
        <v>44162</v>
      </c>
      <c r="B124">
        <v>516011</v>
      </c>
      <c r="C124" s="2">
        <v>461489</v>
      </c>
      <c r="D124" s="2">
        <v>8233</v>
      </c>
      <c r="E124" s="2">
        <v>3048309</v>
      </c>
      <c r="F124" s="2">
        <v>27</v>
      </c>
      <c r="G124" s="20"/>
      <c r="H124" s="25"/>
      <c r="I124" s="24"/>
    </row>
    <row r="125" spans="1:10" x14ac:dyDescent="0.25">
      <c r="A125" s="5">
        <v>44163</v>
      </c>
      <c r="B125">
        <v>518678</v>
      </c>
      <c r="C125" s="2">
        <v>467973</v>
      </c>
      <c r="D125" s="2">
        <v>8350</v>
      </c>
      <c r="E125" s="2">
        <v>3060631</v>
      </c>
      <c r="F125" s="2">
        <v>28</v>
      </c>
      <c r="G125" s="20"/>
      <c r="H125" s="25"/>
      <c r="I125" s="24"/>
    </row>
    <row r="126" spans="1:10" x14ac:dyDescent="0.25">
      <c r="A126" s="5">
        <v>44164</v>
      </c>
      <c r="B126">
        <v>519752</v>
      </c>
      <c r="C126" s="2">
        <v>473745</v>
      </c>
      <c r="D126" s="2">
        <v>8444</v>
      </c>
      <c r="E126" s="2">
        <v>3067081</v>
      </c>
      <c r="F126" s="2">
        <v>29</v>
      </c>
      <c r="G126" s="20"/>
      <c r="H126" s="21"/>
      <c r="I126" s="24"/>
      <c r="J126" s="2"/>
    </row>
    <row r="127" spans="1:10" x14ac:dyDescent="0.25">
      <c r="A127" s="5">
        <v>44165</v>
      </c>
      <c r="B127">
        <v>523324</v>
      </c>
      <c r="C127" s="2">
        <v>479175</v>
      </c>
      <c r="D127" s="2">
        <v>8570</v>
      </c>
      <c r="E127" s="2">
        <v>3089347</v>
      </c>
      <c r="F127" s="2">
        <v>30</v>
      </c>
      <c r="G127" s="20"/>
      <c r="H127" s="21"/>
      <c r="I127" s="24"/>
      <c r="J127" s="2"/>
    </row>
    <row r="128" spans="1:10" x14ac:dyDescent="0.25">
      <c r="A128" s="5">
        <v>44166</v>
      </c>
      <c r="B128">
        <v>528504</v>
      </c>
      <c r="C128" s="2">
        <v>481482</v>
      </c>
      <c r="D128" s="2">
        <v>8668</v>
      </c>
      <c r="E128" s="2">
        <v>3112531</v>
      </c>
      <c r="F128" s="2">
        <v>31</v>
      </c>
      <c r="G128" s="20"/>
      <c r="H128" s="21"/>
      <c r="I128" s="24"/>
      <c r="J128" s="2"/>
    </row>
    <row r="129" spans="1:10" x14ac:dyDescent="0.25">
      <c r="A129" s="5">
        <v>44167</v>
      </c>
      <c r="B129">
        <v>533065</v>
      </c>
      <c r="C129" s="2">
        <v>482898</v>
      </c>
      <c r="D129" s="2">
        <v>8783</v>
      </c>
      <c r="E129" s="2">
        <v>3135201</v>
      </c>
      <c r="F129" s="2">
        <v>32</v>
      </c>
      <c r="G129" s="20"/>
      <c r="H129" s="21"/>
      <c r="I129" s="24"/>
      <c r="J129" s="2"/>
    </row>
    <row r="130" spans="1:10" x14ac:dyDescent="0.25">
      <c r="A130" s="5">
        <v>44168</v>
      </c>
      <c r="B130">
        <v>537689</v>
      </c>
      <c r="C130" s="2">
        <v>488814</v>
      </c>
      <c r="D130" s="2">
        <v>8881</v>
      </c>
      <c r="E130" s="2">
        <v>3155927</v>
      </c>
      <c r="F130" s="2">
        <v>33</v>
      </c>
      <c r="G130" s="20"/>
      <c r="H130" s="21"/>
      <c r="I130" s="24"/>
      <c r="J130" s="2"/>
    </row>
    <row r="131" spans="1:10" x14ac:dyDescent="0.25">
      <c r="A131" s="5">
        <v>44169</v>
      </c>
      <c r="B131">
        <v>542436</v>
      </c>
      <c r="C131" s="2">
        <v>494119</v>
      </c>
      <c r="D131" s="2">
        <v>8975</v>
      </c>
      <c r="E131" s="2">
        <v>3178704</v>
      </c>
      <c r="F131" s="2">
        <v>34</v>
      </c>
      <c r="G131" s="20"/>
      <c r="H131" s="21"/>
      <c r="I131" s="24"/>
      <c r="J131" s="2"/>
    </row>
    <row r="132" spans="1:10" x14ac:dyDescent="0.25">
      <c r="A132" s="5">
        <v>44170</v>
      </c>
      <c r="B132">
        <v>545748</v>
      </c>
      <c r="C132" s="2">
        <v>498285</v>
      </c>
      <c r="D132" s="2">
        <v>9103</v>
      </c>
      <c r="E132" s="2">
        <v>3191688</v>
      </c>
      <c r="F132" s="2">
        <v>35</v>
      </c>
      <c r="G132" s="20"/>
      <c r="H132" s="21"/>
      <c r="I132" s="24"/>
      <c r="J132" s="2"/>
    </row>
    <row r="133" spans="1:10" x14ac:dyDescent="0.25">
      <c r="A133" s="5">
        <v>44171</v>
      </c>
      <c r="B133">
        <v>546860</v>
      </c>
      <c r="C133" s="2">
        <v>502025</v>
      </c>
      <c r="D133" s="2">
        <v>9190</v>
      </c>
      <c r="E133" s="2">
        <v>3198383</v>
      </c>
      <c r="F133" s="2">
        <v>36</v>
      </c>
      <c r="G133" s="20"/>
      <c r="H133" s="21"/>
      <c r="I133" s="24"/>
      <c r="J133" s="2"/>
    </row>
    <row r="134" spans="1:10" x14ac:dyDescent="0.25">
      <c r="A134" s="5">
        <v>44172</v>
      </c>
      <c r="B134">
        <v>551111</v>
      </c>
      <c r="C134" s="2">
        <v>506612</v>
      </c>
      <c r="D134" s="2">
        <v>9284</v>
      </c>
      <c r="E134" s="2">
        <v>3221296</v>
      </c>
      <c r="F134" s="2">
        <v>37</v>
      </c>
      <c r="G134" s="20"/>
      <c r="H134" s="21"/>
      <c r="I134" s="24"/>
      <c r="J134" s="2"/>
    </row>
    <row r="135" spans="1:10" x14ac:dyDescent="0.25">
      <c r="A135" s="5">
        <v>44173</v>
      </c>
      <c r="B135">
        <v>556966</v>
      </c>
      <c r="C135" s="2">
        <v>508372</v>
      </c>
      <c r="D135" s="2">
        <v>9377</v>
      </c>
      <c r="E135" s="2">
        <v>3247491</v>
      </c>
      <c r="F135" s="2">
        <v>38</v>
      </c>
      <c r="G135" s="20"/>
      <c r="H135" s="21"/>
      <c r="I135" s="24"/>
      <c r="J135" s="2"/>
    </row>
    <row r="136" spans="1:10" x14ac:dyDescent="0.25">
      <c r="A136" s="5">
        <v>44174</v>
      </c>
      <c r="B136">
        <v>563379</v>
      </c>
      <c r="C136" s="2">
        <v>509543</v>
      </c>
      <c r="D136" s="2">
        <v>9458</v>
      </c>
      <c r="E136" s="2">
        <v>3272759</v>
      </c>
      <c r="F136" s="2">
        <v>39</v>
      </c>
      <c r="G136" s="20"/>
      <c r="H136" s="21"/>
      <c r="I136" s="24"/>
      <c r="J136" s="2"/>
    </row>
    <row r="137" spans="1:10" x14ac:dyDescent="0.25">
      <c r="A137" s="5">
        <v>44175</v>
      </c>
      <c r="B137">
        <v>569251</v>
      </c>
      <c r="C137" s="2">
        <v>514682</v>
      </c>
      <c r="D137" s="2">
        <v>9571</v>
      </c>
      <c r="E137" s="2">
        <v>3298330</v>
      </c>
      <c r="F137" s="2">
        <v>40</v>
      </c>
      <c r="G137" s="20"/>
      <c r="H137" s="21"/>
      <c r="I137" s="24"/>
      <c r="J137" s="2"/>
    </row>
    <row r="138" spans="1:10" x14ac:dyDescent="0.25">
      <c r="A138" s="5">
        <v>44176</v>
      </c>
      <c r="B138">
        <v>575459</v>
      </c>
      <c r="C138" s="2">
        <v>519669</v>
      </c>
      <c r="D138" s="2">
        <v>9676</v>
      </c>
      <c r="E138" s="2">
        <v>3326795</v>
      </c>
      <c r="F138" s="2">
        <v>41</v>
      </c>
      <c r="G138" s="20"/>
      <c r="H138" s="21"/>
      <c r="I138" s="24"/>
      <c r="J138" s="2"/>
    </row>
    <row r="139" spans="1:10" x14ac:dyDescent="0.25">
      <c r="A139" s="5">
        <v>44177</v>
      </c>
      <c r="B139">
        <v>579114</v>
      </c>
      <c r="C139" s="2">
        <v>523784</v>
      </c>
      <c r="D139" s="2">
        <v>9772</v>
      </c>
      <c r="E139" s="2">
        <v>3342882</v>
      </c>
      <c r="F139" s="2">
        <v>42</v>
      </c>
      <c r="G139" s="20"/>
      <c r="H139" s="21"/>
      <c r="I139" s="24"/>
      <c r="J139" s="2"/>
    </row>
    <row r="140" spans="1:10" x14ac:dyDescent="0.25">
      <c r="A140" s="5">
        <v>44178</v>
      </c>
      <c r="B140">
        <v>581112</v>
      </c>
      <c r="C140" s="2">
        <v>527886</v>
      </c>
      <c r="D140" s="2">
        <v>9879</v>
      </c>
      <c r="E140" s="2">
        <v>3351858</v>
      </c>
      <c r="F140" s="2">
        <v>43</v>
      </c>
      <c r="G140" s="20"/>
      <c r="H140" s="21"/>
      <c r="I140" s="24"/>
      <c r="J140" s="2"/>
    </row>
    <row r="141" spans="1:10" x14ac:dyDescent="0.25">
      <c r="A141" s="5">
        <v>44179</v>
      </c>
      <c r="B141">
        <v>586288</v>
      </c>
      <c r="C141" s="2">
        <v>532653</v>
      </c>
      <c r="D141" s="2">
        <v>10009</v>
      </c>
      <c r="E141" s="2">
        <v>3378236</v>
      </c>
      <c r="F141" s="2">
        <v>44</v>
      </c>
      <c r="G141" s="20"/>
      <c r="H141" s="21"/>
      <c r="I141" s="24"/>
      <c r="J141" s="2"/>
    </row>
    <row r="142" spans="1:10" x14ac:dyDescent="0.25">
      <c r="A142" s="5">
        <v>44180</v>
      </c>
      <c r="B142">
        <v>594196</v>
      </c>
      <c r="C142" s="2">
        <v>534577</v>
      </c>
      <c r="D142" s="2">
        <v>10115</v>
      </c>
      <c r="E142" s="2">
        <v>3410411</v>
      </c>
      <c r="F142" s="2">
        <v>45</v>
      </c>
      <c r="G142" s="20"/>
      <c r="H142" s="21"/>
      <c r="I142" s="24"/>
      <c r="J142" s="2"/>
    </row>
    <row r="143" spans="1:10" x14ac:dyDescent="0.25">
      <c r="A143" s="5">
        <v>44181</v>
      </c>
      <c r="B143">
        <v>602451</v>
      </c>
      <c r="C143" s="2">
        <v>536035</v>
      </c>
      <c r="D143" s="2">
        <v>10228</v>
      </c>
      <c r="E143" s="2">
        <v>3442903</v>
      </c>
      <c r="F143" s="2">
        <v>46</v>
      </c>
      <c r="G143" s="20"/>
      <c r="H143" s="21"/>
      <c r="I143" s="24"/>
      <c r="J143" s="2"/>
    </row>
    <row r="144" spans="1:10" x14ac:dyDescent="0.25">
      <c r="A144" s="5">
        <v>44182</v>
      </c>
      <c r="B144">
        <v>610065</v>
      </c>
      <c r="C144" s="2">
        <v>542236</v>
      </c>
      <c r="D144" s="2">
        <v>10334</v>
      </c>
      <c r="E144" s="2">
        <v>3474206</v>
      </c>
      <c r="F144" s="2">
        <v>47</v>
      </c>
      <c r="G144" s="20"/>
      <c r="H144" s="21"/>
      <c r="I144" s="24"/>
      <c r="J144" s="2"/>
    </row>
    <row r="145" spans="1:10" x14ac:dyDescent="0.25">
      <c r="A145" s="5">
        <v>44183</v>
      </c>
      <c r="B145">
        <v>618900</v>
      </c>
      <c r="C145" s="2">
        <v>548420</v>
      </c>
      <c r="D145" s="2">
        <v>10431</v>
      </c>
      <c r="E145" s="2">
        <v>3508224</v>
      </c>
      <c r="F145" s="2">
        <v>48</v>
      </c>
      <c r="G145" s="20"/>
      <c r="H145" s="21"/>
      <c r="I145" s="24"/>
      <c r="J145" s="2"/>
    </row>
    <row r="146" spans="1:10" x14ac:dyDescent="0.25">
      <c r="A146" s="5">
        <v>44184</v>
      </c>
      <c r="B146">
        <v>624224</v>
      </c>
      <c r="C146" s="2">
        <v>553972</v>
      </c>
      <c r="D146" s="2">
        <v>10543</v>
      </c>
      <c r="E146" s="2">
        <v>3529569</v>
      </c>
      <c r="F146" s="2">
        <v>49</v>
      </c>
      <c r="G146" s="20"/>
      <c r="H146" s="21"/>
      <c r="I146" s="24"/>
      <c r="J146" s="2"/>
    </row>
    <row r="147" spans="1:10" x14ac:dyDescent="0.25">
      <c r="A147" s="5">
        <v>44185</v>
      </c>
      <c r="B147">
        <v>627625</v>
      </c>
      <c r="C147" s="2">
        <v>559428</v>
      </c>
      <c r="D147" s="2">
        <v>10640</v>
      </c>
      <c r="E147" s="2">
        <v>3541167</v>
      </c>
      <c r="F147" s="2">
        <v>50</v>
      </c>
      <c r="G147" s="20"/>
      <c r="H147" s="21"/>
      <c r="I147" s="24"/>
      <c r="J147" s="2"/>
    </row>
    <row r="148" spans="1:10" x14ac:dyDescent="0.25">
      <c r="A148" s="5">
        <v>44186</v>
      </c>
      <c r="B148">
        <v>635574</v>
      </c>
      <c r="C148" s="2">
        <v>565657</v>
      </c>
      <c r="D148" s="2">
        <v>10742</v>
      </c>
      <c r="E148" s="2">
        <v>3570699</v>
      </c>
      <c r="F148" s="2">
        <v>51</v>
      </c>
      <c r="G148" s="20"/>
      <c r="H148" s="21"/>
      <c r="I148" s="24"/>
      <c r="J148" s="2"/>
    </row>
    <row r="149" spans="1:10" x14ac:dyDescent="0.25">
      <c r="A149" s="5">
        <v>44187</v>
      </c>
      <c r="B149">
        <v>646481</v>
      </c>
      <c r="C149" s="2">
        <v>568306</v>
      </c>
      <c r="D149" s="2">
        <v>10843</v>
      </c>
      <c r="E149" s="2">
        <v>3606987</v>
      </c>
      <c r="F149" s="2">
        <v>52</v>
      </c>
      <c r="G149" s="20"/>
      <c r="H149" s="21"/>
      <c r="I149" s="24"/>
      <c r="J149" s="2"/>
    </row>
    <row r="150" spans="1:10" x14ac:dyDescent="0.25">
      <c r="A150" s="5">
        <v>44188</v>
      </c>
      <c r="B150">
        <v>660612</v>
      </c>
      <c r="C150" s="2">
        <v>570189</v>
      </c>
      <c r="D150" s="2">
        <v>10957</v>
      </c>
      <c r="E150" s="2">
        <v>3648854</v>
      </c>
      <c r="F150" s="2">
        <v>53</v>
      </c>
      <c r="G150" s="20"/>
      <c r="H150" s="21"/>
      <c r="I150" s="24"/>
      <c r="J150" s="2"/>
    </row>
    <row r="151" spans="1:10" x14ac:dyDescent="0.25">
      <c r="A151" s="5">
        <v>44189</v>
      </c>
      <c r="B151">
        <v>664985</v>
      </c>
      <c r="C151" s="2">
        <v>577772</v>
      </c>
      <c r="D151" s="2">
        <v>11065</v>
      </c>
      <c r="E151" s="2">
        <v>3659567</v>
      </c>
      <c r="F151" s="2">
        <v>54</v>
      </c>
      <c r="G151" s="20"/>
      <c r="H151" s="21"/>
      <c r="I151" s="24"/>
      <c r="J151" s="2"/>
    </row>
    <row r="152" spans="1:10" x14ac:dyDescent="0.25">
      <c r="A152" s="5">
        <v>44190</v>
      </c>
      <c r="B152">
        <v>667656</v>
      </c>
      <c r="C152" s="2">
        <v>585612</v>
      </c>
      <c r="D152" s="2">
        <v>11170</v>
      </c>
      <c r="E152" s="2">
        <v>3667386</v>
      </c>
      <c r="F152" s="2">
        <v>55</v>
      </c>
      <c r="G152" s="20"/>
      <c r="H152" s="21"/>
      <c r="I152" s="24"/>
      <c r="J152" s="2"/>
    </row>
    <row r="153" spans="1:10" x14ac:dyDescent="0.25">
      <c r="A153" s="5">
        <v>44191</v>
      </c>
      <c r="B153">
        <v>670687</v>
      </c>
      <c r="C153" s="2">
        <v>593377</v>
      </c>
      <c r="D153" s="2">
        <v>11292</v>
      </c>
      <c r="E153" s="2">
        <v>3676101</v>
      </c>
      <c r="F153" s="2">
        <v>56</v>
      </c>
      <c r="G153" s="20"/>
      <c r="H153" s="21"/>
      <c r="I153" s="24"/>
      <c r="J153" s="2"/>
    </row>
    <row r="154" spans="1:10" x14ac:dyDescent="0.25">
      <c r="A154" s="5">
        <v>44192</v>
      </c>
      <c r="B154">
        <v>674465</v>
      </c>
      <c r="C154" s="2">
        <v>600675</v>
      </c>
      <c r="D154" s="2">
        <v>11400</v>
      </c>
      <c r="E154" s="2">
        <v>3686584</v>
      </c>
      <c r="G154" s="20"/>
      <c r="H154" s="21"/>
      <c r="I154" s="24"/>
    </row>
    <row r="155" spans="1:10" x14ac:dyDescent="0.25">
      <c r="A155" s="5">
        <v>44193</v>
      </c>
      <c r="B155">
        <v>685398</v>
      </c>
      <c r="C155" s="2">
        <v>609097</v>
      </c>
      <c r="D155" s="2">
        <v>11532</v>
      </c>
      <c r="E155" s="2">
        <v>3714785</v>
      </c>
      <c r="G155" s="20"/>
      <c r="H155" s="21"/>
      <c r="I155" s="24"/>
    </row>
    <row r="156" spans="1:10" x14ac:dyDescent="0.25">
      <c r="A156" s="5">
        <v>44194</v>
      </c>
      <c r="B156">
        <v>701858</v>
      </c>
      <c r="C156" s="2">
        <v>613094</v>
      </c>
      <c r="D156" s="2">
        <v>11663</v>
      </c>
      <c r="E156" s="2">
        <v>3750860</v>
      </c>
      <c r="G156" s="20"/>
      <c r="H156" s="21"/>
      <c r="I156" s="24"/>
    </row>
    <row r="157" spans="1:10" x14ac:dyDescent="0.25">
      <c r="A157" s="5">
        <v>44195</v>
      </c>
      <c r="B157">
        <v>718915</v>
      </c>
      <c r="C157" s="2">
        <v>616296</v>
      </c>
      <c r="D157" s="2">
        <v>11811</v>
      </c>
      <c r="E157" s="2">
        <v>3786301</v>
      </c>
      <c r="G157" s="20"/>
      <c r="H157" s="21"/>
      <c r="I157" s="24"/>
    </row>
    <row r="158" spans="1:10" x14ac:dyDescent="0.25">
      <c r="A158" s="5">
        <v>44196</v>
      </c>
      <c r="B158">
        <v>732221</v>
      </c>
      <c r="C158" s="2">
        <v>627348</v>
      </c>
      <c r="D158" s="2">
        <v>11938</v>
      </c>
      <c r="E158" s="2">
        <v>3814207</v>
      </c>
      <c r="G158" s="20"/>
      <c r="H158" s="21"/>
      <c r="I158" s="24"/>
    </row>
    <row r="159" spans="1:10" x14ac:dyDescent="0.25">
      <c r="A159" s="5">
        <v>44197</v>
      </c>
      <c r="B159">
        <v>735667</v>
      </c>
      <c r="C159" s="2">
        <v>639598</v>
      </c>
      <c r="D159" s="2">
        <v>12088</v>
      </c>
      <c r="E159" s="2">
        <v>3820791</v>
      </c>
      <c r="G159" s="20"/>
      <c r="H159" s="21"/>
      <c r="I159" s="24"/>
    </row>
    <row r="160" spans="1:10" x14ac:dyDescent="0.25">
      <c r="A160" s="5">
        <v>44198</v>
      </c>
      <c r="B160">
        <v>740650</v>
      </c>
      <c r="C160" s="2">
        <v>650746</v>
      </c>
      <c r="D160" s="2">
        <v>12239</v>
      </c>
      <c r="E160" s="2">
        <v>3834240</v>
      </c>
      <c r="G160" s="20"/>
      <c r="H160" s="21"/>
      <c r="I160" s="24"/>
    </row>
    <row r="161" spans="1:9" x14ac:dyDescent="0.25">
      <c r="A161" s="5">
        <v>44199</v>
      </c>
      <c r="B161">
        <v>746917</v>
      </c>
      <c r="C161" s="2">
        <v>652818</v>
      </c>
      <c r="D161" s="2">
        <v>12378</v>
      </c>
      <c r="E161" s="2">
        <v>3849562</v>
      </c>
      <c r="G161" s="20"/>
      <c r="H161" s="21"/>
      <c r="I161" s="24"/>
    </row>
    <row r="162" spans="1:9" x14ac:dyDescent="0.25">
      <c r="A162" s="5">
        <v>44200</v>
      </c>
      <c r="B162">
        <v>759866</v>
      </c>
      <c r="C162" s="2">
        <v>655202</v>
      </c>
      <c r="D162" s="2">
        <v>12526</v>
      </c>
      <c r="E162" s="2">
        <v>3884739</v>
      </c>
      <c r="G162" s="20"/>
      <c r="H162" s="21"/>
      <c r="I162" s="24"/>
    </row>
    <row r="163" spans="1:9" x14ac:dyDescent="0.25">
      <c r="A163" s="5">
        <v>44201</v>
      </c>
      <c r="B163">
        <v>777261</v>
      </c>
      <c r="C163" s="2">
        <v>659005</v>
      </c>
      <c r="D163" s="2">
        <v>12704</v>
      </c>
      <c r="E163" s="2">
        <v>3928547</v>
      </c>
      <c r="G163" s="20"/>
      <c r="H163" s="21"/>
      <c r="I163" s="24"/>
    </row>
    <row r="164" spans="1:9" x14ac:dyDescent="0.25">
      <c r="A164" s="5">
        <v>44202</v>
      </c>
      <c r="B164">
        <v>795025</v>
      </c>
      <c r="C164" s="2">
        <v>663926</v>
      </c>
      <c r="D164" s="2">
        <v>12859</v>
      </c>
      <c r="E164" s="2">
        <v>3967550</v>
      </c>
      <c r="G164" s="20"/>
      <c r="H164" s="21"/>
      <c r="I164" s="24"/>
    </row>
    <row r="165" spans="1:9" x14ac:dyDescent="0.25">
      <c r="A165" s="5">
        <v>44203</v>
      </c>
      <c r="B165">
        <v>809904</v>
      </c>
      <c r="C165" s="2">
        <v>678432</v>
      </c>
      <c r="D165" s="2">
        <v>13043</v>
      </c>
      <c r="E165" s="2">
        <v>4006522</v>
      </c>
      <c r="G165" s="20"/>
      <c r="H165" s="21"/>
      <c r="I165" s="24"/>
    </row>
    <row r="166" spans="1:9" x14ac:dyDescent="0.25">
      <c r="A166" s="5">
        <v>44204</v>
      </c>
      <c r="B166">
        <v>823002</v>
      </c>
      <c r="C166" s="2">
        <v>694396</v>
      </c>
      <c r="D166" s="2">
        <v>13234</v>
      </c>
      <c r="E166" s="2">
        <v>4045274</v>
      </c>
      <c r="G166" s="20"/>
      <c r="H166" s="21"/>
      <c r="I166" s="24"/>
    </row>
    <row r="167" spans="1:9" x14ac:dyDescent="0.25">
      <c r="A167" s="5">
        <v>44205</v>
      </c>
      <c r="B167">
        <v>831437</v>
      </c>
      <c r="C167" s="2">
        <v>710588</v>
      </c>
      <c r="D167" s="2">
        <v>13394</v>
      </c>
      <c r="E167" s="2">
        <v>4066352</v>
      </c>
      <c r="G167" s="20"/>
      <c r="H167" s="21"/>
      <c r="I167" s="24"/>
    </row>
    <row r="168" spans="1:9" x14ac:dyDescent="0.25">
      <c r="A168" s="5">
        <v>44206</v>
      </c>
      <c r="B168">
        <v>835748</v>
      </c>
      <c r="C168" s="2">
        <v>719258</v>
      </c>
      <c r="D168" s="2">
        <v>13575</v>
      </c>
      <c r="E168" s="2">
        <v>4078668</v>
      </c>
      <c r="G168" s="20"/>
      <c r="H168" s="21"/>
      <c r="I168" s="24"/>
    </row>
    <row r="169" spans="1:9" x14ac:dyDescent="0.25">
      <c r="A169" s="5">
        <v>44207</v>
      </c>
      <c r="B169">
        <v>845130</v>
      </c>
      <c r="C169" s="2">
        <v>721329</v>
      </c>
      <c r="D169" s="2">
        <v>13738</v>
      </c>
      <c r="E169" s="2">
        <v>4112656</v>
      </c>
      <c r="G169" s="20"/>
      <c r="H169" s="21"/>
      <c r="I169" s="24"/>
    </row>
    <row r="170" spans="1:9" x14ac:dyDescent="0.25">
      <c r="A170" s="5">
        <v>44208</v>
      </c>
      <c r="B170">
        <v>855933</v>
      </c>
      <c r="C170" s="2">
        <v>728204</v>
      </c>
      <c r="D170" s="2">
        <v>13910</v>
      </c>
      <c r="E170" s="2">
        <v>4149011</v>
      </c>
      <c r="G170" s="20"/>
      <c r="H170" s="21"/>
      <c r="I170" s="24"/>
    </row>
    <row r="171" spans="1:9" x14ac:dyDescent="0.25">
      <c r="A171" s="5">
        <v>44209</v>
      </c>
      <c r="B171">
        <v>866844</v>
      </c>
      <c r="C171" s="2">
        <v>734502</v>
      </c>
      <c r="D171" s="2">
        <v>14071</v>
      </c>
      <c r="E171" s="2">
        <v>4181379</v>
      </c>
      <c r="G171" s="20"/>
      <c r="H171" s="21"/>
      <c r="I171" s="24"/>
    </row>
    <row r="172" spans="1:9" x14ac:dyDescent="0.25">
      <c r="A172" s="5">
        <v>44210</v>
      </c>
      <c r="B172">
        <v>874930</v>
      </c>
      <c r="C172" s="2">
        <v>752554</v>
      </c>
      <c r="D172" s="2">
        <v>14247</v>
      </c>
      <c r="E172" s="2">
        <v>4211587</v>
      </c>
      <c r="G172" s="20"/>
      <c r="H172" s="21"/>
      <c r="I172" s="24"/>
    </row>
    <row r="173" spans="1:9" x14ac:dyDescent="0.25">
      <c r="A173" s="5">
        <v>44211</v>
      </c>
      <c r="B173">
        <v>884226</v>
      </c>
      <c r="C173" s="2">
        <v>769895</v>
      </c>
      <c r="D173" s="2">
        <v>14411</v>
      </c>
      <c r="E173" s="2">
        <v>4242774</v>
      </c>
      <c r="G173" s="20"/>
      <c r="H173" s="21"/>
      <c r="I173" s="24"/>
    </row>
    <row r="174" spans="1:9" x14ac:dyDescent="0.25">
      <c r="A174" s="5">
        <v>44212</v>
      </c>
      <c r="B174">
        <v>889464</v>
      </c>
      <c r="C174" s="2">
        <v>784800</v>
      </c>
      <c r="D174" s="2">
        <v>14559</v>
      </c>
      <c r="E174" s="2">
        <v>4260163</v>
      </c>
      <c r="G174" s="20"/>
      <c r="H174" s="21"/>
      <c r="I174" s="24"/>
    </row>
    <row r="175" spans="1:9" x14ac:dyDescent="0.25">
      <c r="A175" s="5">
        <v>44213</v>
      </c>
      <c r="B175">
        <v>892104</v>
      </c>
      <c r="C175" s="2">
        <v>798073</v>
      </c>
      <c r="D175" s="2">
        <v>14712</v>
      </c>
      <c r="E175" s="2">
        <v>4268998</v>
      </c>
      <c r="G175" s="20"/>
      <c r="H175" s="21"/>
      <c r="I175" s="24"/>
    </row>
    <row r="176" spans="1:9" x14ac:dyDescent="0.25">
      <c r="A176" s="5">
        <v>44214</v>
      </c>
      <c r="B176">
        <v>899769</v>
      </c>
      <c r="C176" s="2">
        <v>810786</v>
      </c>
      <c r="D176" s="2">
        <v>14869</v>
      </c>
      <c r="E176" s="2">
        <v>4298798</v>
      </c>
      <c r="G176" s="20"/>
      <c r="H176" s="21"/>
      <c r="I176" s="24"/>
    </row>
    <row r="177" spans="1:9" x14ac:dyDescent="0.25">
      <c r="A177" s="5">
        <v>44215</v>
      </c>
      <c r="B177">
        <v>909376</v>
      </c>
      <c r="C177" s="2">
        <v>816094</v>
      </c>
      <c r="D177" s="2">
        <v>15018</v>
      </c>
      <c r="E177" s="2">
        <v>4330586</v>
      </c>
      <c r="G177" s="20"/>
      <c r="H177" s="21"/>
      <c r="I177" s="24"/>
    </row>
    <row r="178" spans="1:9" x14ac:dyDescent="0.25">
      <c r="A178" s="5">
        <v>44216</v>
      </c>
      <c r="B178">
        <v>917590</v>
      </c>
      <c r="C178" s="2">
        <v>820440</v>
      </c>
      <c r="D178" s="2">
        <v>15164</v>
      </c>
      <c r="E178" s="2">
        <v>4359179</v>
      </c>
      <c r="G178" s="20"/>
      <c r="H178" s="21"/>
      <c r="I178" s="24"/>
    </row>
    <row r="179" spans="1:9" x14ac:dyDescent="0.25">
      <c r="A179" s="5">
        <v>44217</v>
      </c>
      <c r="B179">
        <v>925120</v>
      </c>
      <c r="C179" s="2">
        <v>832714</v>
      </c>
      <c r="D179" s="2">
        <v>15311</v>
      </c>
      <c r="E179" s="2">
        <v>4384316</v>
      </c>
      <c r="G179" s="20"/>
      <c r="H179" s="21"/>
      <c r="I179" s="24"/>
    </row>
    <row r="180" spans="1:9" x14ac:dyDescent="0.25">
      <c r="A180" s="5">
        <v>44218</v>
      </c>
      <c r="B180">
        <v>933584</v>
      </c>
      <c r="C180" s="2">
        <v>843238</v>
      </c>
      <c r="D180" s="2">
        <v>15444</v>
      </c>
      <c r="E180" s="2">
        <v>4414707</v>
      </c>
      <c r="G180" s="20"/>
      <c r="H180" s="21"/>
      <c r="I180" s="24"/>
    </row>
    <row r="181" spans="1:9" x14ac:dyDescent="0.25">
      <c r="A181" s="5">
        <v>44219</v>
      </c>
      <c r="B181">
        <v>937823</v>
      </c>
      <c r="C181" s="2">
        <v>852832</v>
      </c>
      <c r="D181" s="2">
        <v>15585</v>
      </c>
      <c r="E181" s="2">
        <v>4428841</v>
      </c>
      <c r="G181" s="20"/>
      <c r="H181" s="21"/>
      <c r="I181" s="24"/>
    </row>
    <row r="182" spans="1:9" x14ac:dyDescent="0.25">
      <c r="A182" s="5">
        <v>44220</v>
      </c>
      <c r="B182">
        <v>940217</v>
      </c>
      <c r="C182" s="2">
        <v>860844</v>
      </c>
      <c r="D182" s="2">
        <v>15726</v>
      </c>
      <c r="E182" s="2">
        <v>4436726</v>
      </c>
      <c r="G182" s="20"/>
      <c r="H182" s="21"/>
      <c r="I182" s="24"/>
    </row>
    <row r="183" spans="1:9" x14ac:dyDescent="0.25">
      <c r="A183" s="5">
        <v>44221</v>
      </c>
      <c r="B183">
        <v>947187</v>
      </c>
      <c r="C183" s="2">
        <v>869543</v>
      </c>
      <c r="D183" s="2">
        <v>15859</v>
      </c>
      <c r="E183" s="2">
        <v>4463987</v>
      </c>
      <c r="G183" s="20"/>
      <c r="H183" s="21"/>
      <c r="I183" s="24"/>
    </row>
    <row r="184" spans="1:9" x14ac:dyDescent="0.25">
      <c r="A184" s="5">
        <v>44222</v>
      </c>
      <c r="B184">
        <v>956380</v>
      </c>
      <c r="C184" s="2">
        <v>873224</v>
      </c>
      <c r="D184" s="2">
        <v>16001</v>
      </c>
      <c r="E184" s="2">
        <v>4493430</v>
      </c>
      <c r="G184" s="20"/>
      <c r="H184" s="21"/>
      <c r="I184" s="24"/>
    </row>
    <row r="185" spans="1:9" x14ac:dyDescent="0.25">
      <c r="A185" s="5">
        <v>44223</v>
      </c>
      <c r="B185">
        <v>964878</v>
      </c>
      <c r="C185" s="2">
        <v>875974</v>
      </c>
      <c r="D185" s="2">
        <v>16153</v>
      </c>
      <c r="E185" s="2">
        <v>4523916</v>
      </c>
      <c r="G185" s="20"/>
      <c r="H185" s="21"/>
      <c r="I185" s="24"/>
    </row>
    <row r="186" spans="1:9" x14ac:dyDescent="0.25">
      <c r="A186" s="5">
        <v>44224</v>
      </c>
      <c r="B186">
        <v>972885</v>
      </c>
      <c r="C186" s="2">
        <v>885601</v>
      </c>
      <c r="D186" s="2">
        <v>16283</v>
      </c>
      <c r="E186" s="2">
        <v>4549733</v>
      </c>
      <c r="G186" s="20"/>
      <c r="H186" s="21"/>
      <c r="I186" s="24"/>
    </row>
    <row r="187" spans="1:9" x14ac:dyDescent="0.25">
      <c r="A187" s="5">
        <v>44225</v>
      </c>
      <c r="B187">
        <v>980937</v>
      </c>
      <c r="C187" s="2">
        <v>894489</v>
      </c>
      <c r="D187" s="2">
        <v>16432</v>
      </c>
      <c r="E187" s="2">
        <v>4581062</v>
      </c>
      <c r="G187" s="20"/>
      <c r="H187" s="21"/>
      <c r="I187" s="24"/>
    </row>
    <row r="188" spans="1:9" x14ac:dyDescent="0.25">
      <c r="A188" s="5">
        <v>44226</v>
      </c>
      <c r="B188">
        <v>984992</v>
      </c>
      <c r="C188" s="2">
        <v>902361</v>
      </c>
      <c r="D188" s="2">
        <v>16554</v>
      </c>
      <c r="E188" s="2">
        <v>4595488</v>
      </c>
      <c r="G188" s="20"/>
      <c r="H188" s="21"/>
      <c r="I188" s="24"/>
    </row>
    <row r="189" spans="1:9" x14ac:dyDescent="0.25">
      <c r="A189" s="5">
        <v>44227</v>
      </c>
      <c r="B189">
        <v>987565</v>
      </c>
      <c r="C189" s="2">
        <v>909307</v>
      </c>
      <c r="D189" s="2">
        <v>16668</v>
      </c>
      <c r="E189" s="2">
        <v>4603113</v>
      </c>
      <c r="G189" s="20"/>
      <c r="H189" s="21"/>
      <c r="I189" s="24"/>
    </row>
    <row r="190" spans="1:9" x14ac:dyDescent="0.25">
      <c r="A190" s="5">
        <v>44228</v>
      </c>
      <c r="B190">
        <v>994778</v>
      </c>
      <c r="C190" s="2">
        <v>916925</v>
      </c>
      <c r="D190" s="2">
        <v>16800</v>
      </c>
      <c r="E190" s="2">
        <v>4630608</v>
      </c>
      <c r="G190" s="20"/>
      <c r="H190" s="21"/>
      <c r="I190" s="24"/>
    </row>
    <row r="191" spans="1:9" x14ac:dyDescent="0.25">
      <c r="A191" s="5">
        <v>44229</v>
      </c>
      <c r="B191">
        <v>1003926</v>
      </c>
      <c r="C191" s="2">
        <v>920023</v>
      </c>
      <c r="D191" s="2">
        <v>16933</v>
      </c>
      <c r="E191" s="2">
        <v>4660591</v>
      </c>
      <c r="G191" s="20"/>
      <c r="H191" s="21"/>
      <c r="I191" s="24"/>
    </row>
    <row r="192" spans="1:9" x14ac:dyDescent="0.25">
      <c r="A192" s="5">
        <v>44230</v>
      </c>
      <c r="B192">
        <v>1013590</v>
      </c>
      <c r="C192" s="2">
        <v>922608</v>
      </c>
      <c r="D192" s="2">
        <v>17062</v>
      </c>
      <c r="E192" s="2">
        <v>4692387</v>
      </c>
      <c r="G192" s="20"/>
      <c r="H192" s="21"/>
      <c r="I192" s="24"/>
    </row>
    <row r="193" spans="1:9" x14ac:dyDescent="0.25">
      <c r="A193" s="5">
        <v>44231</v>
      </c>
      <c r="B193">
        <v>1021695</v>
      </c>
      <c r="C193" s="2">
        <v>932317</v>
      </c>
      <c r="D193" s="2">
        <v>17186</v>
      </c>
      <c r="E193" s="2">
        <v>4720130</v>
      </c>
      <c r="G193" s="20"/>
      <c r="H193" s="21"/>
      <c r="I193" s="24"/>
    </row>
    <row r="194" spans="1:9" x14ac:dyDescent="0.25">
      <c r="A194" s="5">
        <v>44232</v>
      </c>
      <c r="B194">
        <v>1030315</v>
      </c>
      <c r="C194" s="2">
        <v>941122</v>
      </c>
      <c r="D194" s="2">
        <v>17309</v>
      </c>
      <c r="E194" s="2">
        <v>4751323</v>
      </c>
      <c r="G194" s="20"/>
      <c r="H194" s="21"/>
      <c r="I194" s="24"/>
    </row>
    <row r="195" spans="1:9" x14ac:dyDescent="0.25">
      <c r="A195" s="5">
        <v>44233</v>
      </c>
      <c r="B195">
        <v>1035135</v>
      </c>
      <c r="C195" s="2">
        <v>948729</v>
      </c>
      <c r="D195" s="2">
        <v>17429</v>
      </c>
      <c r="E195" s="2">
        <v>4766222</v>
      </c>
      <c r="G195" s="20"/>
      <c r="H195" s="21"/>
      <c r="I195" s="24"/>
    </row>
    <row r="196" spans="1:9" x14ac:dyDescent="0.25">
      <c r="A196" s="5">
        <v>44234</v>
      </c>
      <c r="B196">
        <v>1037586</v>
      </c>
      <c r="C196" s="2">
        <v>955557</v>
      </c>
      <c r="D196" s="2">
        <v>17555</v>
      </c>
      <c r="E196" s="2">
        <v>4774041</v>
      </c>
      <c r="G196" s="20"/>
      <c r="H196" s="21"/>
      <c r="I196" s="24"/>
    </row>
    <row r="197" spans="1:9" x14ac:dyDescent="0.25">
      <c r="A197" s="5">
        <v>44235</v>
      </c>
      <c r="B197">
        <v>1045360</v>
      </c>
      <c r="C197" s="2">
        <v>963121</v>
      </c>
      <c r="D197" s="2">
        <v>17686</v>
      </c>
      <c r="E197" s="2">
        <v>4799599</v>
      </c>
      <c r="G197" s="20"/>
      <c r="H197" s="21"/>
      <c r="I197" s="24"/>
    </row>
    <row r="198" spans="1:9" x14ac:dyDescent="0.25">
      <c r="A198" s="5">
        <v>44236</v>
      </c>
      <c r="B198">
        <v>1055640</v>
      </c>
      <c r="C198" s="2">
        <v>965910</v>
      </c>
      <c r="D198" s="2">
        <v>17816</v>
      </c>
      <c r="E198" s="2">
        <v>4830974</v>
      </c>
      <c r="G198" s="20"/>
      <c r="H198" s="21"/>
      <c r="I198" s="24"/>
    </row>
    <row r="199" spans="1:9" x14ac:dyDescent="0.25">
      <c r="A199" s="5">
        <v>44237</v>
      </c>
      <c r="B199">
        <v>1065174</v>
      </c>
      <c r="C199" s="2">
        <v>968419</v>
      </c>
      <c r="D199" s="2">
        <v>17944</v>
      </c>
      <c r="E199" s="2">
        <v>4860902</v>
      </c>
      <c r="G199" s="20"/>
      <c r="H199" s="21"/>
      <c r="I199" s="24"/>
    </row>
    <row r="200" spans="1:9" x14ac:dyDescent="0.25">
      <c r="A200" s="5">
        <v>44238</v>
      </c>
      <c r="B200">
        <v>1074185</v>
      </c>
      <c r="C200" s="2">
        <v>978001</v>
      </c>
      <c r="D200" s="2">
        <v>18070</v>
      </c>
      <c r="E200" s="2">
        <v>4889130</v>
      </c>
      <c r="G200" s="20"/>
      <c r="H200" s="21"/>
      <c r="I200" s="24"/>
    </row>
    <row r="201" spans="1:9" x14ac:dyDescent="0.25">
      <c r="A201" s="5">
        <v>44239</v>
      </c>
      <c r="B201">
        <v>1083011</v>
      </c>
      <c r="C201" s="2">
        <v>986837</v>
      </c>
      <c r="D201" s="2">
        <v>18210</v>
      </c>
      <c r="E201" s="2">
        <v>4920186</v>
      </c>
      <c r="G201" s="20"/>
      <c r="H201" s="21"/>
      <c r="I201" s="24"/>
    </row>
    <row r="202" spans="1:9" x14ac:dyDescent="0.25">
      <c r="A202" s="5">
        <v>44240</v>
      </c>
      <c r="B202">
        <v>1088152</v>
      </c>
      <c r="C202" s="2">
        <v>995070</v>
      </c>
      <c r="D202" s="2">
        <v>18320</v>
      </c>
      <c r="E202" s="2">
        <v>4936644</v>
      </c>
      <c r="G202" s="20"/>
      <c r="H202" s="21"/>
      <c r="I202" s="24"/>
    </row>
    <row r="203" spans="1:9" x14ac:dyDescent="0.25">
      <c r="A203" s="5">
        <v>44241</v>
      </c>
      <c r="B203">
        <v>1091031</v>
      </c>
      <c r="C203" s="2">
        <v>1002581</v>
      </c>
      <c r="D203" s="2">
        <v>18461</v>
      </c>
      <c r="E203" s="2">
        <v>4945030</v>
      </c>
      <c r="G203" s="20"/>
      <c r="H203" s="21"/>
      <c r="I203" s="24"/>
    </row>
    <row r="204" spans="1:9" x14ac:dyDescent="0.25">
      <c r="A204" s="5">
        <v>44242</v>
      </c>
      <c r="B204">
        <v>1099932</v>
      </c>
      <c r="C204" s="2">
        <v>1010788</v>
      </c>
      <c r="D204" s="2">
        <v>18584</v>
      </c>
      <c r="E204" s="2">
        <v>4974129</v>
      </c>
      <c r="G204" s="20"/>
      <c r="H204" s="21"/>
      <c r="I204" s="24"/>
    </row>
    <row r="205" spans="1:9" x14ac:dyDescent="0.25">
      <c r="A205" s="5">
        <v>44243</v>
      </c>
      <c r="B205">
        <v>1112533</v>
      </c>
      <c r="C205" s="2">
        <v>1013771</v>
      </c>
      <c r="D205" s="2">
        <v>18729</v>
      </c>
      <c r="E205" s="2">
        <v>5008670</v>
      </c>
      <c r="G205" s="20"/>
      <c r="H205" s="21"/>
      <c r="I205" s="24"/>
    </row>
    <row r="206" spans="1:9" x14ac:dyDescent="0.25">
      <c r="A206" s="5">
        <v>44244</v>
      </c>
      <c r="B206">
        <v>1123462</v>
      </c>
      <c r="C206" s="2">
        <v>1016310</v>
      </c>
      <c r="D206" s="2">
        <v>18858</v>
      </c>
      <c r="E206" s="2">
        <v>5041450</v>
      </c>
      <c r="G206" s="20"/>
      <c r="H206" s="21"/>
      <c r="I206" s="24"/>
    </row>
    <row r="207" spans="1:9" x14ac:dyDescent="0.25">
      <c r="A207" s="5">
        <v>44245</v>
      </c>
      <c r="B207">
        <v>1135157</v>
      </c>
      <c r="C207" s="2">
        <v>1026524</v>
      </c>
      <c r="D207" s="2">
        <v>19017</v>
      </c>
      <c r="E207" s="2">
        <v>5075521</v>
      </c>
      <c r="G207" s="20"/>
      <c r="H207" s="21"/>
      <c r="I207" s="24"/>
    </row>
    <row r="208" spans="1:9" x14ac:dyDescent="0.25">
      <c r="A208" s="5">
        <v>44246</v>
      </c>
      <c r="B208">
        <v>1146434</v>
      </c>
      <c r="C208" s="2">
        <v>1027030</v>
      </c>
      <c r="D208" s="2">
        <v>19178</v>
      </c>
      <c r="E208" s="2">
        <v>5112016</v>
      </c>
      <c r="G208" s="20"/>
      <c r="H208" s="21"/>
      <c r="I208" s="24"/>
    </row>
    <row r="209" spans="1:9" x14ac:dyDescent="0.25">
      <c r="A209" s="5">
        <v>44247</v>
      </c>
      <c r="B209">
        <v>1153201</v>
      </c>
      <c r="C209" s="2">
        <v>1027326</v>
      </c>
      <c r="D209" s="2">
        <v>19332</v>
      </c>
      <c r="E209" s="2">
        <v>5130820</v>
      </c>
      <c r="G209" s="20"/>
      <c r="H209" s="21"/>
      <c r="I209" s="24"/>
    </row>
    <row r="210" spans="1:9" x14ac:dyDescent="0.25">
      <c r="A210" s="5">
        <v>44248</v>
      </c>
      <c r="B210">
        <v>1157258</v>
      </c>
      <c r="C210" s="2">
        <v>1027605</v>
      </c>
      <c r="D210" s="2">
        <v>19453</v>
      </c>
      <c r="E210" s="2">
        <v>5140392</v>
      </c>
      <c r="G210" s="20"/>
      <c r="H210" s="21"/>
      <c r="I210" s="24"/>
    </row>
    <row r="211" spans="1:9" x14ac:dyDescent="0.25">
      <c r="A211" s="5">
        <v>44249</v>
      </c>
      <c r="B211">
        <v>1168491</v>
      </c>
      <c r="C211" s="2">
        <v>1028131</v>
      </c>
      <c r="D211" s="2">
        <v>19537</v>
      </c>
      <c r="E211" s="2">
        <v>5172364</v>
      </c>
      <c r="G211" s="20"/>
      <c r="H211" s="21"/>
      <c r="I211" s="24"/>
    </row>
  </sheetData>
  <hyperlinks>
    <hyperlink ref="A1" r:id="rId1" xr:uid="{EFEB4698-9D76-440F-A66E-7C065082F24E}"/>
  </hyperlinks>
  <pageMargins left="0.7" right="0.7" top="0.78740157499999996" bottom="0.78740157499999996"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1"/>
  <sheetViews>
    <sheetView workbookViewId="0">
      <pane ySplit="5" topLeftCell="A6" activePane="bottomLeft" state="frozen"/>
      <selection pane="bottomLeft" activeCell="J20" sqref="J20"/>
    </sheetView>
  </sheetViews>
  <sheetFormatPr defaultRowHeight="15" x14ac:dyDescent="0.25"/>
  <cols>
    <col min="1" max="1" width="12.5703125" style="2" customWidth="1"/>
    <col min="3" max="5" width="9.140625" style="2"/>
    <col min="6" max="6" width="6" style="2" customWidth="1"/>
    <col min="7" max="7" width="9.140625" style="6"/>
    <col min="9" max="9" width="10.28515625" style="6" customWidth="1"/>
    <col min="10" max="10" width="14" customWidth="1"/>
  </cols>
  <sheetData>
    <row r="1" spans="1:13" x14ac:dyDescent="0.25">
      <c r="A1" s="11" t="s">
        <v>25</v>
      </c>
      <c r="F1" s="2" t="s">
        <v>56</v>
      </c>
      <c r="J1" t="s">
        <v>26</v>
      </c>
      <c r="K1">
        <f>GEOMEAN(H21:H90)</f>
        <v>1.061049833068703</v>
      </c>
      <c r="L1" s="2" t="s">
        <v>27</v>
      </c>
      <c r="M1" s="2" t="s">
        <v>61</v>
      </c>
    </row>
    <row r="2" spans="1:13" x14ac:dyDescent="0.25">
      <c r="J2" t="s">
        <v>28</v>
      </c>
      <c r="K2">
        <f>K1^5</f>
        <v>1.3448656676892867</v>
      </c>
      <c r="L2" s="2" t="s">
        <v>59</v>
      </c>
      <c r="M2" s="2" t="s">
        <v>60</v>
      </c>
    </row>
    <row r="3" spans="1:13" x14ac:dyDescent="0.25">
      <c r="L3" s="2" t="s">
        <v>58</v>
      </c>
      <c r="M3" s="2" t="s">
        <v>78</v>
      </c>
    </row>
    <row r="4" spans="1:13" x14ac:dyDescent="0.25">
      <c r="A4" s="2" t="s">
        <v>29</v>
      </c>
      <c r="B4" t="s">
        <v>30</v>
      </c>
      <c r="C4" s="2" t="s">
        <v>31</v>
      </c>
      <c r="D4" s="2" t="s">
        <v>32</v>
      </c>
      <c r="E4" s="2" t="s">
        <v>33</v>
      </c>
      <c r="L4" s="2" t="s">
        <v>34</v>
      </c>
      <c r="M4" s="2" t="s">
        <v>57</v>
      </c>
    </row>
    <row r="5" spans="1:13" x14ac:dyDescent="0.25">
      <c r="A5" s="2" t="s">
        <v>35</v>
      </c>
      <c r="B5" t="s">
        <v>36</v>
      </c>
      <c r="C5" s="2" t="s">
        <v>37</v>
      </c>
      <c r="D5" s="2" t="s">
        <v>38</v>
      </c>
      <c r="E5" s="2" t="s">
        <v>39</v>
      </c>
      <c r="F5" s="2" t="s">
        <v>18</v>
      </c>
      <c r="G5" s="6" t="s">
        <v>40</v>
      </c>
      <c r="H5" t="s">
        <v>1</v>
      </c>
      <c r="I5" s="6" t="s">
        <v>41</v>
      </c>
      <c r="L5" s="4" t="s">
        <v>76</v>
      </c>
      <c r="M5" s="4" t="s">
        <v>75</v>
      </c>
    </row>
    <row r="6" spans="1:13" x14ac:dyDescent="0.25">
      <c r="A6" s="5">
        <v>44044</v>
      </c>
      <c r="B6">
        <v>16709</v>
      </c>
      <c r="C6" s="2">
        <v>13369</v>
      </c>
      <c r="D6" s="2">
        <v>384</v>
      </c>
      <c r="E6" s="2">
        <v>704515</v>
      </c>
      <c r="L6" s="4"/>
    </row>
    <row r="7" spans="1:13" x14ac:dyDescent="0.25">
      <c r="A7" s="5">
        <v>44045</v>
      </c>
      <c r="B7">
        <v>16810</v>
      </c>
      <c r="C7" s="2">
        <v>13462</v>
      </c>
      <c r="D7" s="2">
        <v>386</v>
      </c>
      <c r="E7" s="2">
        <v>707162</v>
      </c>
      <c r="G7" s="6">
        <f t="shared" ref="G7:G70" si="0">B7-B6</f>
        <v>101</v>
      </c>
    </row>
    <row r="8" spans="1:13" x14ac:dyDescent="0.25">
      <c r="A8" s="5">
        <v>44046</v>
      </c>
      <c r="B8">
        <v>17018</v>
      </c>
      <c r="C8" s="2">
        <v>13687</v>
      </c>
      <c r="D8" s="2">
        <v>388</v>
      </c>
      <c r="E8" s="2">
        <v>714908</v>
      </c>
      <c r="G8" s="6">
        <f t="shared" si="0"/>
        <v>208</v>
      </c>
      <c r="H8">
        <f>G8/G7</f>
        <v>2.0594059405940595</v>
      </c>
    </row>
    <row r="9" spans="1:13" x14ac:dyDescent="0.25">
      <c r="A9" s="5">
        <v>44047</v>
      </c>
      <c r="B9">
        <v>17305</v>
      </c>
      <c r="C9" s="2">
        <v>13920</v>
      </c>
      <c r="D9" s="2">
        <v>390</v>
      </c>
      <c r="E9" s="2">
        <v>723322</v>
      </c>
      <c r="G9" s="6">
        <f t="shared" si="0"/>
        <v>287</v>
      </c>
      <c r="H9">
        <f t="shared" ref="H9:H72" si="1">G9/G8</f>
        <v>1.3798076923076923</v>
      </c>
    </row>
    <row r="10" spans="1:13" x14ac:dyDescent="0.25">
      <c r="A10" s="5">
        <v>44048</v>
      </c>
      <c r="B10">
        <v>17546</v>
      </c>
      <c r="C10" s="2">
        <v>14117</v>
      </c>
      <c r="D10" s="2">
        <v>391</v>
      </c>
      <c r="E10" s="2">
        <v>730267</v>
      </c>
      <c r="G10" s="6">
        <f t="shared" si="0"/>
        <v>241</v>
      </c>
      <c r="H10">
        <f t="shared" si="1"/>
        <v>0.83972125435540068</v>
      </c>
    </row>
    <row r="11" spans="1:13" x14ac:dyDescent="0.25">
      <c r="A11" s="5">
        <v>44049</v>
      </c>
      <c r="B11">
        <v>17760</v>
      </c>
      <c r="C11" s="2">
        <v>14351</v>
      </c>
      <c r="D11" s="2">
        <v>392</v>
      </c>
      <c r="E11" s="2">
        <v>737629</v>
      </c>
      <c r="G11" s="6">
        <f t="shared" si="0"/>
        <v>214</v>
      </c>
      <c r="H11">
        <f t="shared" si="1"/>
        <v>0.88796680497925307</v>
      </c>
    </row>
    <row r="12" spans="1:13" x14ac:dyDescent="0.25">
      <c r="A12" s="5">
        <v>44050</v>
      </c>
      <c r="B12">
        <v>18082</v>
      </c>
      <c r="C12" s="2">
        <v>14613</v>
      </c>
      <c r="D12" s="2">
        <v>392</v>
      </c>
      <c r="E12" s="2">
        <v>746835</v>
      </c>
      <c r="G12" s="6">
        <f t="shared" si="0"/>
        <v>322</v>
      </c>
      <c r="H12">
        <f t="shared" si="1"/>
        <v>1.5046728971962617</v>
      </c>
    </row>
    <row r="13" spans="1:13" x14ac:dyDescent="0.25">
      <c r="A13" s="5">
        <v>44051</v>
      </c>
      <c r="B13">
        <v>18255</v>
      </c>
      <c r="C13" s="2">
        <v>14734</v>
      </c>
      <c r="D13" s="2">
        <v>392</v>
      </c>
      <c r="E13" s="2">
        <v>752346</v>
      </c>
      <c r="G13" s="6">
        <f t="shared" si="0"/>
        <v>173</v>
      </c>
      <c r="H13">
        <f t="shared" si="1"/>
        <v>0.53726708074534157</v>
      </c>
    </row>
    <row r="14" spans="1:13" x14ac:dyDescent="0.25">
      <c r="A14" s="5">
        <v>44052</v>
      </c>
      <c r="B14">
        <v>18377</v>
      </c>
      <c r="C14" s="2">
        <v>14798</v>
      </c>
      <c r="D14" s="2">
        <v>393</v>
      </c>
      <c r="E14" s="2">
        <v>755274</v>
      </c>
      <c r="G14" s="6">
        <f t="shared" si="0"/>
        <v>122</v>
      </c>
      <c r="H14">
        <f t="shared" si="1"/>
        <v>0.7052023121387283</v>
      </c>
    </row>
    <row r="15" spans="1:13" x14ac:dyDescent="0.25">
      <c r="A15" s="5">
        <v>44053</v>
      </c>
      <c r="B15">
        <v>18518</v>
      </c>
      <c r="C15" s="2">
        <v>15104</v>
      </c>
      <c r="D15" s="2">
        <v>393</v>
      </c>
      <c r="E15" s="2">
        <v>761757</v>
      </c>
      <c r="G15" s="6">
        <f t="shared" si="0"/>
        <v>141</v>
      </c>
      <c r="H15">
        <f t="shared" si="1"/>
        <v>1.1557377049180328</v>
      </c>
    </row>
    <row r="16" spans="1:13" x14ac:dyDescent="0.25">
      <c r="A16" s="5">
        <v>44054</v>
      </c>
      <c r="B16">
        <v>18806</v>
      </c>
      <c r="C16" s="2">
        <v>15357</v>
      </c>
      <c r="D16" s="2">
        <v>395</v>
      </c>
      <c r="E16" s="2">
        <v>770450</v>
      </c>
      <c r="G16" s="6">
        <f t="shared" si="0"/>
        <v>288</v>
      </c>
      <c r="H16">
        <f t="shared" si="1"/>
        <v>2.0425531914893615</v>
      </c>
    </row>
    <row r="17" spans="1:12" x14ac:dyDescent="0.25">
      <c r="A17" s="5">
        <v>44055</v>
      </c>
      <c r="B17">
        <v>19095</v>
      </c>
      <c r="C17" s="2">
        <v>15589</v>
      </c>
      <c r="D17" s="2">
        <v>395</v>
      </c>
      <c r="E17" s="2">
        <v>778372</v>
      </c>
      <c r="G17" s="6">
        <f t="shared" si="0"/>
        <v>289</v>
      </c>
      <c r="H17">
        <f t="shared" si="1"/>
        <v>1.0034722222222223</v>
      </c>
    </row>
    <row r="18" spans="1:12" x14ac:dyDescent="0.25">
      <c r="A18" s="5">
        <v>44056</v>
      </c>
      <c r="B18">
        <v>19425</v>
      </c>
      <c r="C18" s="2">
        <v>15809</v>
      </c>
      <c r="D18" s="2">
        <v>396</v>
      </c>
      <c r="E18" s="2">
        <v>785784</v>
      </c>
      <c r="G18" s="6">
        <f t="shared" si="0"/>
        <v>330</v>
      </c>
      <c r="H18">
        <f t="shared" si="1"/>
        <v>1.1418685121107266</v>
      </c>
      <c r="J18" t="s">
        <v>73</v>
      </c>
    </row>
    <row r="19" spans="1:12" x14ac:dyDescent="0.25">
      <c r="A19" s="5">
        <v>44057</v>
      </c>
      <c r="B19">
        <v>19716</v>
      </c>
      <c r="C19" s="2">
        <v>16056</v>
      </c>
      <c r="D19" s="2">
        <v>398</v>
      </c>
      <c r="E19" s="2">
        <v>793782</v>
      </c>
      <c r="G19" s="6">
        <f t="shared" si="0"/>
        <v>291</v>
      </c>
      <c r="H19">
        <f t="shared" si="1"/>
        <v>0.88181818181818183</v>
      </c>
      <c r="J19" t="s">
        <v>71</v>
      </c>
      <c r="K19" t="s">
        <v>70</v>
      </c>
      <c r="L19" t="s">
        <v>72</v>
      </c>
    </row>
    <row r="20" spans="1:12" x14ac:dyDescent="0.25">
      <c r="A20" s="5">
        <v>44058</v>
      </c>
      <c r="B20">
        <v>19913</v>
      </c>
      <c r="C20" s="2">
        <v>16163</v>
      </c>
      <c r="D20" s="2">
        <v>400</v>
      </c>
      <c r="E20" s="2">
        <v>798895</v>
      </c>
      <c r="F20" s="2">
        <v>0</v>
      </c>
      <c r="G20" s="6">
        <f t="shared" si="0"/>
        <v>197</v>
      </c>
      <c r="H20">
        <f t="shared" si="1"/>
        <v>0.67697594501718217</v>
      </c>
      <c r="I20" s="6">
        <v>200</v>
      </c>
      <c r="J20" s="1">
        <v>200</v>
      </c>
      <c r="K20" s="1"/>
      <c r="L20" s="1"/>
    </row>
    <row r="21" spans="1:12" x14ac:dyDescent="0.25">
      <c r="A21" s="5">
        <v>44059</v>
      </c>
      <c r="B21">
        <v>20034</v>
      </c>
      <c r="C21" s="2">
        <v>16239</v>
      </c>
      <c r="D21" s="2">
        <v>402</v>
      </c>
      <c r="E21" s="2">
        <v>801874</v>
      </c>
      <c r="F21" s="2">
        <v>1</v>
      </c>
      <c r="G21" s="6">
        <f t="shared" si="0"/>
        <v>121</v>
      </c>
      <c r="H21" s="12">
        <f t="shared" si="1"/>
        <v>0.6142131979695431</v>
      </c>
      <c r="I21" s="6">
        <f>I20*$K$1</f>
        <v>212.20996661374062</v>
      </c>
      <c r="J21" s="1"/>
    </row>
    <row r="22" spans="1:12" x14ac:dyDescent="0.25">
      <c r="A22" s="5">
        <v>44060</v>
      </c>
      <c r="B22">
        <v>20225</v>
      </c>
      <c r="C22" s="2">
        <v>16520</v>
      </c>
      <c r="D22" s="2">
        <v>406</v>
      </c>
      <c r="E22" s="2">
        <v>809126</v>
      </c>
      <c r="F22" s="2">
        <v>2</v>
      </c>
      <c r="G22" s="6">
        <f t="shared" si="0"/>
        <v>191</v>
      </c>
      <c r="H22" s="12">
        <f t="shared" si="1"/>
        <v>1.5785123966942149</v>
      </c>
      <c r="I22" s="6">
        <f t="shared" ref="I22:I84" si="2">I21*$K$1</f>
        <v>225.16534965102454</v>
      </c>
      <c r="J22" s="1"/>
    </row>
    <row r="23" spans="1:12" x14ac:dyDescent="0.25">
      <c r="A23" s="5">
        <v>44061</v>
      </c>
      <c r="B23">
        <v>20506</v>
      </c>
      <c r="C23" s="2">
        <v>16796</v>
      </c>
      <c r="D23" s="2">
        <v>406</v>
      </c>
      <c r="E23" s="2">
        <v>816816</v>
      </c>
      <c r="F23" s="2">
        <v>3</v>
      </c>
      <c r="G23" s="6">
        <f t="shared" si="0"/>
        <v>281</v>
      </c>
      <c r="H23" s="12">
        <f t="shared" si="1"/>
        <v>1.4712041884816753</v>
      </c>
      <c r="I23" s="6">
        <f t="shared" si="2"/>
        <v>238.91165666007575</v>
      </c>
      <c r="J23" s="1"/>
    </row>
    <row r="24" spans="1:12" x14ac:dyDescent="0.25">
      <c r="A24" s="5">
        <v>44062</v>
      </c>
      <c r="B24">
        <v>20818</v>
      </c>
      <c r="C24" s="2">
        <v>17067</v>
      </c>
      <c r="D24" s="2">
        <v>409</v>
      </c>
      <c r="E24" s="2">
        <v>824471</v>
      </c>
      <c r="F24" s="2">
        <v>4</v>
      </c>
      <c r="G24" s="6">
        <f t="shared" si="0"/>
        <v>312</v>
      </c>
      <c r="H24" s="12">
        <f t="shared" si="1"/>
        <v>1.1103202846975089</v>
      </c>
      <c r="I24" s="6">
        <f t="shared" si="2"/>
        <v>253.49717341734066</v>
      </c>
      <c r="J24" s="1"/>
    </row>
    <row r="25" spans="1:12" x14ac:dyDescent="0.25">
      <c r="A25" s="5">
        <v>44063</v>
      </c>
      <c r="B25">
        <v>21064</v>
      </c>
      <c r="C25" s="2">
        <v>17310</v>
      </c>
      <c r="D25" s="2">
        <v>412</v>
      </c>
      <c r="E25" s="2">
        <v>832709</v>
      </c>
      <c r="F25" s="2">
        <v>5</v>
      </c>
      <c r="G25" s="6">
        <f t="shared" si="0"/>
        <v>246</v>
      </c>
      <c r="H25" s="12">
        <f t="shared" si="1"/>
        <v>0.78846153846153844</v>
      </c>
      <c r="I25" s="6">
        <f t="shared" si="2"/>
        <v>268.97313353785739</v>
      </c>
      <c r="J25" s="1"/>
    </row>
    <row r="26" spans="1:12" x14ac:dyDescent="0.25">
      <c r="A26" s="5">
        <v>44064</v>
      </c>
      <c r="B26">
        <v>21568</v>
      </c>
      <c r="C26" s="2">
        <v>17576</v>
      </c>
      <c r="D26" s="2">
        <v>415</v>
      </c>
      <c r="E26" s="2">
        <v>842421</v>
      </c>
      <c r="F26" s="2">
        <v>6</v>
      </c>
      <c r="G26" s="6">
        <f t="shared" si="0"/>
        <v>504</v>
      </c>
      <c r="H26" s="12">
        <f t="shared" si="1"/>
        <v>2.0487804878048781</v>
      </c>
      <c r="I26" s="6">
        <f t="shared" si="2"/>
        <v>285.39389844030956</v>
      </c>
      <c r="J26" s="1"/>
    </row>
    <row r="27" spans="1:12" x14ac:dyDescent="0.25">
      <c r="A27" s="5">
        <v>44065</v>
      </c>
      <c r="B27">
        <v>21802</v>
      </c>
      <c r="C27" s="2">
        <v>17702</v>
      </c>
      <c r="D27" s="2">
        <v>415</v>
      </c>
      <c r="E27" s="2">
        <v>847539</v>
      </c>
      <c r="F27" s="2">
        <v>7</v>
      </c>
      <c r="G27" s="6">
        <f t="shared" si="0"/>
        <v>234</v>
      </c>
      <c r="H27" s="12">
        <f t="shared" si="1"/>
        <v>0.4642857142857143</v>
      </c>
      <c r="I27" s="6">
        <f t="shared" si="2"/>
        <v>302.81714829891683</v>
      </c>
      <c r="J27" s="1"/>
    </row>
    <row r="28" spans="1:12" x14ac:dyDescent="0.25">
      <c r="A28" s="5">
        <v>44066</v>
      </c>
      <c r="B28">
        <v>21938</v>
      </c>
      <c r="C28" s="2">
        <v>17793</v>
      </c>
      <c r="D28" s="2">
        <v>418</v>
      </c>
      <c r="E28" s="2">
        <v>849943</v>
      </c>
      <c r="F28" s="2">
        <v>8</v>
      </c>
      <c r="G28" s="6">
        <f t="shared" si="0"/>
        <v>136</v>
      </c>
      <c r="H28" s="12">
        <f t="shared" si="1"/>
        <v>0.58119658119658124</v>
      </c>
      <c r="I28" s="6">
        <f t="shared" si="2"/>
        <v>321.3040846529064</v>
      </c>
      <c r="J28" s="1"/>
    </row>
    <row r="29" spans="1:12" x14ac:dyDescent="0.25">
      <c r="A29" s="5">
        <v>44067</v>
      </c>
      <c r="B29">
        <v>22197</v>
      </c>
      <c r="C29" s="2">
        <v>18074</v>
      </c>
      <c r="D29" s="2">
        <v>419</v>
      </c>
      <c r="E29" s="2">
        <v>857356</v>
      </c>
      <c r="F29" s="2">
        <v>9</v>
      </c>
      <c r="G29" s="6">
        <f t="shared" si="0"/>
        <v>259</v>
      </c>
      <c r="H29" s="12">
        <f t="shared" si="1"/>
        <v>1.9044117647058822</v>
      </c>
      <c r="I29" s="6">
        <f t="shared" si="2"/>
        <v>340.91964538525878</v>
      </c>
      <c r="J29" s="1"/>
    </row>
    <row r="30" spans="1:12" x14ac:dyDescent="0.25">
      <c r="A30" s="5">
        <v>44068</v>
      </c>
      <c r="B30">
        <v>22561</v>
      </c>
      <c r="C30" s="2">
        <v>18352</v>
      </c>
      <c r="D30" s="2">
        <v>421</v>
      </c>
      <c r="E30" s="2">
        <v>866119</v>
      </c>
      <c r="F30" s="2">
        <v>10</v>
      </c>
      <c r="G30" s="6">
        <f t="shared" si="0"/>
        <v>364</v>
      </c>
      <c r="H30" s="12">
        <f t="shared" si="1"/>
        <v>1.4054054054054055</v>
      </c>
      <c r="I30" s="6">
        <f t="shared" si="2"/>
        <v>361.73273282587024</v>
      </c>
      <c r="J30" s="1"/>
    </row>
    <row r="31" spans="1:12" x14ac:dyDescent="0.25">
      <c r="A31" s="5">
        <v>44069</v>
      </c>
      <c r="B31">
        <v>22957</v>
      </c>
      <c r="C31" s="2">
        <v>18624</v>
      </c>
      <c r="D31" s="2">
        <v>422</v>
      </c>
      <c r="E31" s="2">
        <v>875004</v>
      </c>
      <c r="F31" s="2">
        <v>11</v>
      </c>
      <c r="G31" s="6">
        <f t="shared" si="0"/>
        <v>396</v>
      </c>
      <c r="H31" s="12">
        <f t="shared" si="1"/>
        <v>1.0879120879120878</v>
      </c>
      <c r="I31" s="6">
        <f t="shared" si="2"/>
        <v>383.81645578037541</v>
      </c>
      <c r="J31" s="1"/>
    </row>
    <row r="32" spans="1:12" x14ac:dyDescent="0.25">
      <c r="A32" s="5">
        <v>44070</v>
      </c>
      <c r="B32">
        <v>23307</v>
      </c>
      <c r="C32" s="2">
        <v>18955</v>
      </c>
      <c r="D32" s="2">
        <v>422</v>
      </c>
      <c r="E32" s="2">
        <v>884202</v>
      </c>
      <c r="F32" s="2">
        <v>12</v>
      </c>
      <c r="G32" s="6">
        <f t="shared" si="0"/>
        <v>350</v>
      </c>
      <c r="H32" s="12">
        <f t="shared" si="1"/>
        <v>0.88383838383838387</v>
      </c>
      <c r="I32" s="6">
        <f t="shared" si="2"/>
        <v>407.24838633478856</v>
      </c>
      <c r="J32" s="1"/>
    </row>
    <row r="33" spans="1:10" x14ac:dyDescent="0.25">
      <c r="A33" s="5">
        <v>44071</v>
      </c>
      <c r="B33">
        <v>23792</v>
      </c>
      <c r="C33" s="2">
        <v>19223</v>
      </c>
      <c r="D33" s="2">
        <v>422</v>
      </c>
      <c r="E33" s="2">
        <v>895028</v>
      </c>
      <c r="F33" s="2">
        <v>13</v>
      </c>
      <c r="G33" s="6">
        <f t="shared" si="0"/>
        <v>485</v>
      </c>
      <c r="H33" s="12">
        <f t="shared" si="1"/>
        <v>1.3857142857142857</v>
      </c>
      <c r="I33" s="6">
        <f t="shared" si="2"/>
        <v>432.11083233802611</v>
      </c>
      <c r="J33" s="1"/>
    </row>
    <row r="34" spans="1:10" x14ac:dyDescent="0.25">
      <c r="A34" s="5">
        <v>44072</v>
      </c>
      <c r="B34">
        <v>24112</v>
      </c>
      <c r="C34" s="2">
        <v>19375</v>
      </c>
      <c r="D34" s="2">
        <v>425</v>
      </c>
      <c r="E34" s="2">
        <v>901601</v>
      </c>
      <c r="F34" s="2">
        <v>14</v>
      </c>
      <c r="G34" s="6">
        <f t="shared" si="0"/>
        <v>320</v>
      </c>
      <c r="H34" s="12">
        <f t="shared" si="1"/>
        <v>0.65979381443298968</v>
      </c>
      <c r="I34" s="6">
        <f t="shared" si="2"/>
        <v>458.49112651944091</v>
      </c>
      <c r="J34" s="1"/>
    </row>
    <row r="35" spans="1:10" x14ac:dyDescent="0.25">
      <c r="A35" s="5">
        <v>44073</v>
      </c>
      <c r="B35">
        <v>24386</v>
      </c>
      <c r="C35" s="2">
        <v>19474</v>
      </c>
      <c r="D35" s="2">
        <v>426</v>
      </c>
      <c r="E35" s="2">
        <v>905547</v>
      </c>
      <c r="F35" s="2">
        <v>15</v>
      </c>
      <c r="G35" s="6">
        <f t="shared" si="0"/>
        <v>274</v>
      </c>
      <c r="H35" s="12">
        <f t="shared" si="1"/>
        <v>0.85624999999999996</v>
      </c>
      <c r="I35" s="6">
        <f t="shared" si="2"/>
        <v>486.48193325693438</v>
      </c>
      <c r="J35" s="1"/>
    </row>
    <row r="36" spans="1:10" x14ac:dyDescent="0.25">
      <c r="A36" s="5">
        <v>44074</v>
      </c>
      <c r="B36">
        <v>24642</v>
      </c>
      <c r="C36" s="2">
        <v>19803</v>
      </c>
      <c r="D36" s="2">
        <v>427</v>
      </c>
      <c r="E36" s="2">
        <v>914918</v>
      </c>
      <c r="F36" s="2">
        <v>16</v>
      </c>
      <c r="G36" s="6">
        <f t="shared" si="0"/>
        <v>256</v>
      </c>
      <c r="H36" s="12">
        <f t="shared" si="1"/>
        <v>0.93430656934306566</v>
      </c>
      <c r="I36" s="6">
        <f t="shared" si="2"/>
        <v>516.18157407321019</v>
      </c>
      <c r="J36" s="1"/>
    </row>
    <row r="37" spans="1:10" x14ac:dyDescent="0.25">
      <c r="A37" s="5">
        <v>44075</v>
      </c>
      <c r="B37">
        <v>25141</v>
      </c>
      <c r="C37" s="2">
        <v>20083</v>
      </c>
      <c r="D37" s="2">
        <v>428</v>
      </c>
      <c r="E37" s="2">
        <v>926055</v>
      </c>
      <c r="F37" s="2">
        <v>17</v>
      </c>
      <c r="G37" s="6">
        <f t="shared" si="0"/>
        <v>499</v>
      </c>
      <c r="H37" s="12">
        <f t="shared" si="1"/>
        <v>1.94921875</v>
      </c>
      <c r="I37" s="6">
        <f t="shared" si="2"/>
        <v>547.69437300352001</v>
      </c>
      <c r="J37" s="1"/>
    </row>
    <row r="38" spans="1:10" x14ac:dyDescent="0.25">
      <c r="A38" s="5">
        <v>44076</v>
      </c>
      <c r="B38">
        <v>25786</v>
      </c>
      <c r="C38" s="2">
        <v>20410</v>
      </c>
      <c r="D38" s="2">
        <v>428</v>
      </c>
      <c r="E38" s="2">
        <v>937865</v>
      </c>
      <c r="F38" s="2">
        <v>18</v>
      </c>
      <c r="G38" s="6">
        <f t="shared" si="0"/>
        <v>645</v>
      </c>
      <c r="H38" s="12">
        <f t="shared" si="1"/>
        <v>1.2925851703406814</v>
      </c>
      <c r="I38" s="6">
        <f t="shared" si="2"/>
        <v>581.13102304805284</v>
      </c>
      <c r="J38" s="1"/>
    </row>
    <row r="39" spans="1:10" x14ac:dyDescent="0.25">
      <c r="A39" s="5">
        <v>44077</v>
      </c>
      <c r="B39">
        <v>26461</v>
      </c>
      <c r="C39" s="2">
        <v>20779</v>
      </c>
      <c r="D39" s="2">
        <v>432</v>
      </c>
      <c r="E39" s="2">
        <v>949406</v>
      </c>
      <c r="F39" s="2">
        <v>19</v>
      </c>
      <c r="G39" s="6">
        <f t="shared" si="0"/>
        <v>675</v>
      </c>
      <c r="H39" s="12">
        <f t="shared" si="1"/>
        <v>1.0465116279069768</v>
      </c>
      <c r="I39" s="6">
        <f t="shared" si="2"/>
        <v>616.60897499618113</v>
      </c>
      <c r="J39" s="1"/>
    </row>
    <row r="40" spans="1:10" x14ac:dyDescent="0.25">
      <c r="A40" s="5">
        <v>44078</v>
      </c>
      <c r="B40">
        <v>27258</v>
      </c>
      <c r="C40" s="2">
        <v>21115</v>
      </c>
      <c r="D40" s="2">
        <v>435</v>
      </c>
      <c r="E40" s="2">
        <v>963060</v>
      </c>
      <c r="F40" s="2">
        <v>20</v>
      </c>
      <c r="G40" s="6">
        <f t="shared" si="0"/>
        <v>797</v>
      </c>
      <c r="H40" s="12">
        <f t="shared" si="1"/>
        <v>1.1807407407407406</v>
      </c>
      <c r="I40" s="6">
        <f t="shared" si="2"/>
        <v>654.25284998836207</v>
      </c>
      <c r="J40" s="1"/>
    </row>
    <row r="41" spans="1:10" x14ac:dyDescent="0.25">
      <c r="A41" s="5">
        <v>44079</v>
      </c>
      <c r="B41">
        <v>27762</v>
      </c>
      <c r="C41" s="2">
        <v>21277</v>
      </c>
      <c r="D41" s="2">
        <v>440</v>
      </c>
      <c r="E41" s="2">
        <v>970528</v>
      </c>
      <c r="F41" s="2">
        <v>21</v>
      </c>
      <c r="G41" s="6">
        <f t="shared" si="0"/>
        <v>504</v>
      </c>
      <c r="H41" s="12">
        <f t="shared" si="1"/>
        <v>0.63237139272271015</v>
      </c>
      <c r="I41" s="6">
        <f t="shared" si="2"/>
        <v>694.19487726487478</v>
      </c>
      <c r="J41" s="1"/>
    </row>
    <row r="42" spans="1:10" x14ac:dyDescent="0.25">
      <c r="A42" s="5">
        <v>44080</v>
      </c>
      <c r="B42">
        <v>28172</v>
      </c>
      <c r="C42" s="2">
        <v>21407</v>
      </c>
      <c r="D42" s="2">
        <v>443</v>
      </c>
      <c r="E42" s="2">
        <v>975065</v>
      </c>
      <c r="F42" s="2">
        <v>22</v>
      </c>
      <c r="G42" s="6">
        <f t="shared" si="0"/>
        <v>410</v>
      </c>
      <c r="H42" s="12">
        <f t="shared" si="1"/>
        <v>0.81349206349206349</v>
      </c>
      <c r="I42" s="6">
        <f t="shared" si="2"/>
        <v>736.57535863904423</v>
      </c>
      <c r="J42" s="1"/>
    </row>
    <row r="43" spans="1:10" x14ac:dyDescent="0.25">
      <c r="A43" s="5">
        <v>44081</v>
      </c>
      <c r="B43">
        <v>28733</v>
      </c>
      <c r="C43" s="2">
        <v>21826</v>
      </c>
      <c r="D43" s="2">
        <v>445</v>
      </c>
      <c r="E43" s="2">
        <v>986669</v>
      </c>
      <c r="F43" s="2">
        <v>23</v>
      </c>
      <c r="G43" s="6">
        <f t="shared" si="0"/>
        <v>561</v>
      </c>
      <c r="H43" s="12">
        <f t="shared" si="1"/>
        <v>1.3682926829268294</v>
      </c>
      <c r="I43" s="6">
        <f t="shared" si="2"/>
        <v>781.54316132647796</v>
      </c>
      <c r="J43" s="1"/>
    </row>
    <row r="44" spans="1:10" x14ac:dyDescent="0.25">
      <c r="A44" s="5">
        <v>44082</v>
      </c>
      <c r="B44">
        <v>29894</v>
      </c>
      <c r="C44" s="2">
        <v>22170</v>
      </c>
      <c r="D44" s="2">
        <v>450</v>
      </c>
      <c r="E44" s="2">
        <v>1002784</v>
      </c>
      <c r="F44" s="2">
        <v>24</v>
      </c>
      <c r="G44" s="6">
        <f t="shared" si="0"/>
        <v>1161</v>
      </c>
      <c r="H44" s="12">
        <f t="shared" si="1"/>
        <v>2.0695187165775399</v>
      </c>
      <c r="I44" s="6">
        <f t="shared" si="2"/>
        <v>829.25624086144592</v>
      </c>
      <c r="J44" s="1"/>
    </row>
    <row r="45" spans="1:10" x14ac:dyDescent="0.25">
      <c r="A45" s="5">
        <v>44083</v>
      </c>
      <c r="B45">
        <v>31052</v>
      </c>
      <c r="C45" s="2">
        <v>22579</v>
      </c>
      <c r="D45" s="2">
        <v>453</v>
      </c>
      <c r="E45" s="2">
        <v>1018290</v>
      </c>
      <c r="F45" s="2">
        <v>25</v>
      </c>
      <c r="G45" s="6">
        <f t="shared" si="0"/>
        <v>1158</v>
      </c>
      <c r="H45" s="12">
        <f t="shared" si="1"/>
        <v>0.99741602067183466</v>
      </c>
      <c r="I45" s="6">
        <f t="shared" si="2"/>
        <v>879.88219593721738</v>
      </c>
      <c r="J45" s="1"/>
    </row>
    <row r="46" spans="1:10" x14ac:dyDescent="0.25">
      <c r="A46" s="5">
        <v>44084</v>
      </c>
      <c r="B46">
        <v>32434</v>
      </c>
      <c r="C46" s="2">
        <v>23140</v>
      </c>
      <c r="D46" s="2">
        <v>458</v>
      </c>
      <c r="E46" s="2">
        <v>1034803</v>
      </c>
      <c r="F46" s="2">
        <v>26</v>
      </c>
      <c r="G46" s="6">
        <f t="shared" si="0"/>
        <v>1382</v>
      </c>
      <c r="H46" s="12">
        <f t="shared" si="1"/>
        <v>1.1934369602763386</v>
      </c>
      <c r="I46" s="6">
        <f t="shared" si="2"/>
        <v>933.59885711930838</v>
      </c>
      <c r="J46" s="1"/>
    </row>
    <row r="47" spans="1:10" x14ac:dyDescent="0.25">
      <c r="A47" s="5">
        <v>44085</v>
      </c>
      <c r="B47">
        <v>33877</v>
      </c>
      <c r="C47" s="2">
        <v>24010</v>
      </c>
      <c r="D47" s="2">
        <v>461</v>
      </c>
      <c r="E47" s="2">
        <v>1054020</v>
      </c>
      <c r="F47" s="2">
        <v>27</v>
      </c>
      <c r="G47" s="6">
        <f t="shared" si="0"/>
        <v>1443</v>
      </c>
      <c r="H47" s="12">
        <f t="shared" si="1"/>
        <v>1.0441389290882779</v>
      </c>
      <c r="I47" s="6">
        <f t="shared" si="2"/>
        <v>990.5949114995741</v>
      </c>
      <c r="J47" s="1"/>
    </row>
    <row r="48" spans="1:10" x14ac:dyDescent="0.25">
      <c r="A48" s="5">
        <v>44086</v>
      </c>
      <c r="B48">
        <v>35414</v>
      </c>
      <c r="C48" s="2">
        <v>24736</v>
      </c>
      <c r="D48" s="2">
        <v>467</v>
      </c>
      <c r="E48" s="2">
        <v>1067337</v>
      </c>
      <c r="F48" s="2">
        <v>28</v>
      </c>
      <c r="G48" s="6">
        <f t="shared" si="0"/>
        <v>1537</v>
      </c>
      <c r="H48" s="12">
        <f t="shared" si="1"/>
        <v>1.0651420651420651</v>
      </c>
      <c r="I48" s="6">
        <f t="shared" si="2"/>
        <v>1051.0705654853298</v>
      </c>
      <c r="J48" s="1"/>
    </row>
    <row r="49" spans="1:10" x14ac:dyDescent="0.25">
      <c r="A49" s="5">
        <v>44087</v>
      </c>
      <c r="B49">
        <v>36205</v>
      </c>
      <c r="C49" s="2">
        <v>25439</v>
      </c>
      <c r="D49" s="2">
        <v>472</v>
      </c>
      <c r="E49" s="2">
        <v>1074427</v>
      </c>
      <c r="F49" s="2">
        <v>29</v>
      </c>
      <c r="G49" s="6">
        <f t="shared" si="0"/>
        <v>791</v>
      </c>
      <c r="H49" s="12">
        <f t="shared" si="1"/>
        <v>0.51463890696161352</v>
      </c>
      <c r="I49" s="6">
        <f t="shared" si="2"/>
        <v>1115.2382480516364</v>
      </c>
      <c r="J49" s="1"/>
    </row>
    <row r="50" spans="1:10" x14ac:dyDescent="0.25">
      <c r="A50" s="5">
        <v>44088</v>
      </c>
      <c r="B50">
        <v>37233</v>
      </c>
      <c r="C50" s="2">
        <v>26415</v>
      </c>
      <c r="D50" s="2">
        <v>478</v>
      </c>
      <c r="E50" s="2">
        <v>1091946</v>
      </c>
      <c r="F50" s="2">
        <v>30</v>
      </c>
      <c r="G50" s="6">
        <f t="shared" si="0"/>
        <v>1028</v>
      </c>
      <c r="H50" s="12">
        <f t="shared" si="1"/>
        <v>1.2996207332490519</v>
      </c>
      <c r="I50" s="6">
        <f t="shared" si="2"/>
        <v>1183.3233569270217</v>
      </c>
      <c r="J50" s="1"/>
    </row>
    <row r="51" spans="1:10" x14ac:dyDescent="0.25">
      <c r="A51" s="5">
        <v>44089</v>
      </c>
      <c r="B51">
        <v>38909</v>
      </c>
      <c r="C51" s="2">
        <v>26963</v>
      </c>
      <c r="D51" s="2">
        <v>488</v>
      </c>
      <c r="E51" s="2">
        <v>1112407</v>
      </c>
      <c r="F51" s="2">
        <v>31</v>
      </c>
      <c r="G51" s="6">
        <f t="shared" si="0"/>
        <v>1676</v>
      </c>
      <c r="H51" s="12">
        <f t="shared" si="1"/>
        <v>1.6303501945525292</v>
      </c>
      <c r="I51" s="6">
        <f t="shared" si="2"/>
        <v>1255.5650503337138</v>
      </c>
      <c r="J51" s="1"/>
    </row>
    <row r="52" spans="1:10" x14ac:dyDescent="0.25">
      <c r="A52" s="5">
        <v>44090</v>
      </c>
      <c r="B52">
        <v>41042</v>
      </c>
      <c r="C52" s="2">
        <v>27300</v>
      </c>
      <c r="D52" s="2">
        <v>495</v>
      </c>
      <c r="E52" s="2">
        <v>1132994</v>
      </c>
      <c r="F52" s="2">
        <v>32</v>
      </c>
      <c r="G52" s="6">
        <f t="shared" si="0"/>
        <v>2133</v>
      </c>
      <c r="H52" s="12">
        <f t="shared" si="1"/>
        <v>1.2726730310262531</v>
      </c>
      <c r="I52" s="6">
        <f t="shared" si="2"/>
        <v>1332.2170870634848</v>
      </c>
      <c r="J52" s="1"/>
    </row>
    <row r="53" spans="1:10" x14ac:dyDescent="0.25">
      <c r="A53" s="5">
        <v>44091</v>
      </c>
      <c r="B53">
        <v>44166</v>
      </c>
      <c r="C53" s="2">
        <v>28169</v>
      </c>
      <c r="D53" s="2">
        <v>502</v>
      </c>
      <c r="E53" s="2">
        <v>1156585</v>
      </c>
      <c r="F53" s="2">
        <v>33</v>
      </c>
      <c r="G53" s="6">
        <f t="shared" si="0"/>
        <v>3124</v>
      </c>
      <c r="H53" s="12">
        <f t="shared" si="1"/>
        <v>1.4646038443506797</v>
      </c>
      <c r="I53" s="6">
        <f t="shared" si="2"/>
        <v>1413.5487178399844</v>
      </c>
      <c r="J53" s="1"/>
    </row>
    <row r="54" spans="1:10" x14ac:dyDescent="0.25">
      <c r="A54" s="5">
        <v>44092</v>
      </c>
      <c r="B54">
        <v>46274</v>
      </c>
      <c r="C54" s="2">
        <v>29221</v>
      </c>
      <c r="D54" s="2">
        <v>514</v>
      </c>
      <c r="E54" s="2">
        <v>1178165</v>
      </c>
      <c r="F54" s="2">
        <v>34</v>
      </c>
      <c r="G54" s="6">
        <f t="shared" si="0"/>
        <v>2108</v>
      </c>
      <c r="H54" s="12">
        <f t="shared" si="1"/>
        <v>0.67477592829705502</v>
      </c>
      <c r="I54" s="6">
        <f t="shared" si="2"/>
        <v>1499.8456310985946</v>
      </c>
      <c r="J54" s="1"/>
    </row>
    <row r="55" spans="1:10" x14ac:dyDescent="0.25">
      <c r="A55" s="5">
        <v>44093</v>
      </c>
      <c r="B55">
        <v>48319</v>
      </c>
      <c r="C55" s="2">
        <v>30270</v>
      </c>
      <c r="D55" s="2">
        <v>522</v>
      </c>
      <c r="E55" s="2">
        <v>1193396</v>
      </c>
      <c r="F55" s="2">
        <v>35</v>
      </c>
      <c r="G55" s="6">
        <f t="shared" si="0"/>
        <v>2045</v>
      </c>
      <c r="H55" s="12">
        <f t="shared" si="1"/>
        <v>0.97011385199240985</v>
      </c>
      <c r="I55" s="6">
        <f t="shared" si="2"/>
        <v>1591.4109565059873</v>
      </c>
      <c r="J55" s="1"/>
    </row>
    <row r="56" spans="1:10" x14ac:dyDescent="0.25">
      <c r="A56" s="5">
        <v>44094</v>
      </c>
      <c r="B56">
        <v>49303</v>
      </c>
      <c r="C56" s="2">
        <v>31460</v>
      </c>
      <c r="D56" s="2">
        <v>528</v>
      </c>
      <c r="E56" s="2">
        <v>1203957</v>
      </c>
      <c r="F56" s="2">
        <v>36</v>
      </c>
      <c r="G56" s="6">
        <f t="shared" si="0"/>
        <v>984</v>
      </c>
      <c r="H56" s="4">
        <f t="shared" si="1"/>
        <v>0.48117359413202931</v>
      </c>
      <c r="I56" s="6">
        <f t="shared" si="2"/>
        <v>1688.566329744383</v>
      </c>
      <c r="J56" s="3"/>
    </row>
    <row r="57" spans="1:10" x14ac:dyDescent="0.25">
      <c r="A57" s="5">
        <v>44095</v>
      </c>
      <c r="B57">
        <v>50779</v>
      </c>
      <c r="C57" s="2">
        <v>33038</v>
      </c>
      <c r="D57" s="2">
        <v>543</v>
      </c>
      <c r="E57" s="2">
        <v>1223367</v>
      </c>
      <c r="F57" s="2">
        <v>37</v>
      </c>
      <c r="G57" s="6">
        <f t="shared" si="0"/>
        <v>1476</v>
      </c>
      <c r="H57" s="4">
        <f t="shared" si="1"/>
        <v>1.5</v>
      </c>
      <c r="I57" s="6">
        <f t="shared" si="2"/>
        <v>1791.6530223007101</v>
      </c>
      <c r="J57" s="3"/>
    </row>
    <row r="58" spans="1:10" x14ac:dyDescent="0.25">
      <c r="A58" s="5">
        <v>44096</v>
      </c>
      <c r="B58">
        <v>53166</v>
      </c>
      <c r="C58" s="2">
        <v>34057</v>
      </c>
      <c r="D58" s="2">
        <v>553</v>
      </c>
      <c r="E58" s="2">
        <v>1245767</v>
      </c>
      <c r="F58" s="2">
        <v>38</v>
      </c>
      <c r="G58" s="6">
        <f t="shared" si="0"/>
        <v>2387</v>
      </c>
      <c r="H58" s="4">
        <f t="shared" si="1"/>
        <v>1.6172086720867209</v>
      </c>
      <c r="I58" s="6">
        <f t="shared" si="2"/>
        <v>1901.0331402292056</v>
      </c>
      <c r="J58" s="3"/>
    </row>
    <row r="59" spans="1:10" x14ac:dyDescent="0.25">
      <c r="A59" s="5">
        <v>44097</v>
      </c>
      <c r="B59">
        <v>55472</v>
      </c>
      <c r="C59" s="2">
        <v>34908</v>
      </c>
      <c r="D59" s="2">
        <v>575</v>
      </c>
      <c r="E59" s="2">
        <v>1268212</v>
      </c>
      <c r="F59" s="2">
        <v>39</v>
      </c>
      <c r="G59" s="6">
        <f t="shared" si="0"/>
        <v>2306</v>
      </c>
      <c r="H59" s="4">
        <f t="shared" si="1"/>
        <v>0.96606619187264353</v>
      </c>
      <c r="I59" s="6">
        <f t="shared" si="2"/>
        <v>2017.0908960982711</v>
      </c>
      <c r="J59" s="3"/>
    </row>
    <row r="60" spans="1:10" x14ac:dyDescent="0.25">
      <c r="A60" s="5">
        <v>44098</v>
      </c>
      <c r="B60">
        <v>58378</v>
      </c>
      <c r="C60" s="2">
        <v>36443</v>
      </c>
      <c r="D60" s="2">
        <v>585</v>
      </c>
      <c r="E60" s="2">
        <v>1291375</v>
      </c>
      <c r="F60" s="2">
        <v>40</v>
      </c>
      <c r="G60" s="6">
        <f t="shared" si="0"/>
        <v>2906</v>
      </c>
      <c r="H60" s="4">
        <f t="shared" si="1"/>
        <v>1.2601908065915004</v>
      </c>
      <c r="I60" s="6">
        <f t="shared" si="2"/>
        <v>2140.2339585894711</v>
      </c>
      <c r="J60" s="3"/>
    </row>
    <row r="61" spans="1:10" x14ac:dyDescent="0.25">
      <c r="A61" s="5">
        <v>44099</v>
      </c>
      <c r="B61">
        <v>61324</v>
      </c>
      <c r="C61" s="2">
        <v>38385</v>
      </c>
      <c r="D61" s="2">
        <v>595</v>
      </c>
      <c r="E61" s="2">
        <v>1314507</v>
      </c>
      <c r="F61" s="2">
        <v>41</v>
      </c>
      <c r="G61" s="6">
        <f t="shared" si="0"/>
        <v>2946</v>
      </c>
      <c r="H61" s="4">
        <f t="shared" si="1"/>
        <v>1.0137646249139711</v>
      </c>
      <c r="I61" s="6">
        <f t="shared" si="2"/>
        <v>2270.894884489328</v>
      </c>
      <c r="J61" s="3"/>
    </row>
    <row r="62" spans="1:10" x14ac:dyDescent="0.25">
      <c r="A62" s="5">
        <v>44100</v>
      </c>
      <c r="B62">
        <v>63305</v>
      </c>
      <c r="C62" s="2">
        <v>40050</v>
      </c>
      <c r="D62" s="2">
        <v>611</v>
      </c>
      <c r="E62" s="2">
        <v>1329895</v>
      </c>
      <c r="F62" s="2">
        <v>42</v>
      </c>
      <c r="G62" s="6">
        <f t="shared" si="0"/>
        <v>1981</v>
      </c>
      <c r="H62" s="4">
        <f t="shared" si="1"/>
        <v>0.67243720298710119</v>
      </c>
      <c r="I62" s="6">
        <f t="shared" si="2"/>
        <v>2409.5326381039731</v>
      </c>
      <c r="J62" s="3"/>
    </row>
    <row r="63" spans="1:10" x14ac:dyDescent="0.25">
      <c r="A63" s="5">
        <v>44101</v>
      </c>
      <c r="B63">
        <v>64609</v>
      </c>
      <c r="C63" s="2">
        <v>42072</v>
      </c>
      <c r="D63" s="2">
        <v>627</v>
      </c>
      <c r="E63" s="2">
        <v>1340363</v>
      </c>
      <c r="F63" s="2">
        <v>43</v>
      </c>
      <c r="G63" s="6">
        <f t="shared" si="0"/>
        <v>1304</v>
      </c>
      <c r="H63" s="4">
        <f t="shared" si="1"/>
        <v>0.65825340737001514</v>
      </c>
      <c r="I63" s="6">
        <f t="shared" si="2"/>
        <v>2556.6342034338122</v>
      </c>
      <c r="J63" s="3"/>
    </row>
    <row r="64" spans="1:10" x14ac:dyDescent="0.25">
      <c r="A64" s="5">
        <v>44102</v>
      </c>
      <c r="B64">
        <v>65893</v>
      </c>
      <c r="C64" s="2">
        <v>44046</v>
      </c>
      <c r="D64" s="2">
        <v>638</v>
      </c>
      <c r="E64" s="2">
        <v>1352581</v>
      </c>
      <c r="F64" s="2">
        <v>44</v>
      </c>
      <c r="G64" s="6">
        <f t="shared" si="0"/>
        <v>1284</v>
      </c>
      <c r="H64" s="4">
        <f t="shared" si="1"/>
        <v>0.98466257668711654</v>
      </c>
      <c r="I64" s="6">
        <f t="shared" si="2"/>
        <v>2712.7162947711831</v>
      </c>
      <c r="J64" s="3"/>
    </row>
    <row r="65" spans="1:10" x14ac:dyDescent="0.25">
      <c r="A65" s="5">
        <v>44103</v>
      </c>
      <c r="B65">
        <v>67856</v>
      </c>
      <c r="C65" s="2">
        <v>45781</v>
      </c>
      <c r="D65" s="2">
        <v>659</v>
      </c>
      <c r="E65" s="2">
        <v>1370904</v>
      </c>
      <c r="F65" s="2">
        <v>45</v>
      </c>
      <c r="G65" s="6">
        <f t="shared" si="0"/>
        <v>1963</v>
      </c>
      <c r="H65" s="4">
        <f t="shared" si="1"/>
        <v>1.5288161993769471</v>
      </c>
      <c r="I65" s="6">
        <f t="shared" si="2"/>
        <v>2878.3271717297143</v>
      </c>
      <c r="J65" s="3"/>
    </row>
    <row r="66" spans="1:10" x14ac:dyDescent="0.25">
      <c r="A66" s="5">
        <v>44104</v>
      </c>
      <c r="B66">
        <v>70782</v>
      </c>
      <c r="C66" s="2">
        <v>47097</v>
      </c>
      <c r="D66" s="2">
        <v>675</v>
      </c>
      <c r="E66" s="2">
        <v>1391996</v>
      </c>
      <c r="F66" s="2">
        <v>46</v>
      </c>
      <c r="G66" s="6">
        <f t="shared" si="0"/>
        <v>2926</v>
      </c>
      <c r="H66" s="4">
        <f t="shared" si="1"/>
        <v>1.4905756495160469</v>
      </c>
      <c r="I66" s="6">
        <f t="shared" si="2"/>
        <v>3054.0485650809255</v>
      </c>
      <c r="J66" s="3"/>
    </row>
    <row r="67" spans="1:10" x14ac:dyDescent="0.25">
      <c r="A67" s="5">
        <v>44105</v>
      </c>
      <c r="B67">
        <v>74284</v>
      </c>
      <c r="C67" s="2">
        <v>49082</v>
      </c>
      <c r="D67" s="2">
        <v>704</v>
      </c>
      <c r="E67" s="2">
        <v>1415917</v>
      </c>
      <c r="F67" s="2">
        <v>47</v>
      </c>
      <c r="G67" s="6">
        <f t="shared" si="0"/>
        <v>3502</v>
      </c>
      <c r="H67" s="4">
        <f t="shared" si="1"/>
        <v>1.1968557758031442</v>
      </c>
      <c r="I67" s="6">
        <f t="shared" si="2"/>
        <v>3240.497720162828</v>
      </c>
      <c r="J67" s="3"/>
    </row>
    <row r="68" spans="1:10" x14ac:dyDescent="0.25">
      <c r="A68" s="5">
        <v>44106</v>
      </c>
      <c r="B68">
        <v>78079</v>
      </c>
      <c r="C68" s="2">
        <v>51504</v>
      </c>
      <c r="D68" s="2">
        <v>725</v>
      </c>
      <c r="E68" s="2">
        <v>1439556</v>
      </c>
      <c r="F68" s="2">
        <v>48</v>
      </c>
      <c r="G68" s="6">
        <f t="shared" si="0"/>
        <v>3795</v>
      </c>
      <c r="H68" s="4">
        <f t="shared" si="1"/>
        <v>1.0836664762992576</v>
      </c>
      <c r="I68" s="6">
        <f t="shared" si="2"/>
        <v>3438.3295650382815</v>
      </c>
      <c r="J68" s="3"/>
    </row>
    <row r="69" spans="1:10" x14ac:dyDescent="0.25">
      <c r="A69" s="5">
        <v>44107</v>
      </c>
      <c r="B69">
        <v>80633</v>
      </c>
      <c r="C69" s="2">
        <v>53757</v>
      </c>
      <c r="D69" s="2">
        <v>738</v>
      </c>
      <c r="E69" s="2">
        <v>1454757</v>
      </c>
      <c r="F69" s="2">
        <v>49</v>
      </c>
      <c r="G69" s="6">
        <f t="shared" si="0"/>
        <v>2554</v>
      </c>
      <c r="H69" s="4">
        <f t="shared" si="1"/>
        <v>0.67299077733860346</v>
      </c>
      <c r="I69" s="6">
        <f t="shared" si="2"/>
        <v>3648.2390110190549</v>
      </c>
      <c r="J69" s="3"/>
    </row>
    <row r="70" spans="1:10" x14ac:dyDescent="0.25">
      <c r="A70" s="5">
        <v>44108</v>
      </c>
      <c r="B70">
        <v>82474</v>
      </c>
      <c r="C70" s="2">
        <v>55960</v>
      </c>
      <c r="D70" s="2">
        <v>773</v>
      </c>
      <c r="E70" s="2">
        <v>1462533</v>
      </c>
      <c r="F70" s="2">
        <v>50</v>
      </c>
      <c r="G70" s="6">
        <f t="shared" si="0"/>
        <v>1841</v>
      </c>
      <c r="H70" s="4">
        <f t="shared" si="1"/>
        <v>0.72083007047768211</v>
      </c>
      <c r="I70" s="6">
        <f t="shared" si="2"/>
        <v>3870.9633936364985</v>
      </c>
      <c r="J70" s="3"/>
    </row>
    <row r="71" spans="1:10" x14ac:dyDescent="0.25">
      <c r="A71" s="5">
        <v>44109</v>
      </c>
      <c r="B71">
        <v>85592</v>
      </c>
      <c r="C71" s="2">
        <v>58858</v>
      </c>
      <c r="D71" s="2">
        <v>802</v>
      </c>
      <c r="E71" s="2">
        <v>1480301</v>
      </c>
      <c r="F71" s="2">
        <v>51</v>
      </c>
      <c r="G71" s="6">
        <f t="shared" ref="G71:G134" si="3">B71-B70</f>
        <v>3118</v>
      </c>
      <c r="H71" s="4">
        <f t="shared" si="1"/>
        <v>1.6936447582835417</v>
      </c>
      <c r="I71" s="6">
        <f t="shared" si="2"/>
        <v>4107.2850626330674</v>
      </c>
      <c r="J71" s="3"/>
    </row>
    <row r="72" spans="1:10" x14ac:dyDescent="0.25">
      <c r="A72" s="5">
        <v>44110</v>
      </c>
      <c r="B72">
        <v>90050</v>
      </c>
      <c r="C72" s="2">
        <v>60867</v>
      </c>
      <c r="D72" s="2">
        <v>840</v>
      </c>
      <c r="E72" s="2">
        <v>1503346</v>
      </c>
      <c r="F72" s="2">
        <v>52</v>
      </c>
      <c r="G72" s="6">
        <f t="shared" si="3"/>
        <v>4458</v>
      </c>
      <c r="H72" s="4">
        <f t="shared" si="1"/>
        <v>1.4297626683771649</v>
      </c>
      <c r="I72" s="6">
        <f t="shared" si="2"/>
        <v>4358.034130072394</v>
      </c>
      <c r="J72" s="3"/>
    </row>
    <row r="73" spans="1:10" x14ac:dyDescent="0.25">
      <c r="A73" s="5">
        <v>44111</v>
      </c>
      <c r="B73">
        <v>95386</v>
      </c>
      <c r="C73" s="2">
        <v>62399</v>
      </c>
      <c r="D73" s="2">
        <v>891</v>
      </c>
      <c r="E73" s="2">
        <v>1527366</v>
      </c>
      <c r="F73" s="2">
        <v>53</v>
      </c>
      <c r="G73" s="6">
        <f t="shared" si="3"/>
        <v>5336</v>
      </c>
      <c r="H73" s="4">
        <f t="shared" ref="H73:H136" si="4">G73/G72</f>
        <v>1.1969493046209063</v>
      </c>
      <c r="I73" s="6">
        <f t="shared" si="2"/>
        <v>4624.0913862210236</v>
      </c>
      <c r="J73" s="3"/>
    </row>
    <row r="74" spans="1:10" x14ac:dyDescent="0.25">
      <c r="A74" s="5">
        <v>44112</v>
      </c>
      <c r="B74">
        <v>100780</v>
      </c>
      <c r="C74" s="2">
        <v>63974</v>
      </c>
      <c r="D74" s="2">
        <v>917</v>
      </c>
      <c r="E74" s="2">
        <v>1552439</v>
      </c>
      <c r="F74" s="2">
        <v>54</v>
      </c>
      <c r="G74" s="6">
        <f t="shared" si="3"/>
        <v>5394</v>
      </c>
      <c r="H74" s="4">
        <f t="shared" si="4"/>
        <v>1.0108695652173914</v>
      </c>
      <c r="I74" s="6">
        <f t="shared" si="2"/>
        <v>4906.3913934442444</v>
      </c>
      <c r="J74" s="3"/>
    </row>
    <row r="75" spans="1:10" x14ac:dyDescent="0.25">
      <c r="A75" s="5">
        <v>44113</v>
      </c>
      <c r="B75">
        <v>109398</v>
      </c>
      <c r="C75" s="2">
        <v>66224</v>
      </c>
      <c r="D75" s="2">
        <v>978</v>
      </c>
      <c r="E75" s="2">
        <v>1580182</v>
      </c>
      <c r="F75" s="2">
        <v>55</v>
      </c>
      <c r="G75" s="6">
        <f t="shared" si="3"/>
        <v>8618</v>
      </c>
      <c r="H75" s="4">
        <f t="shared" si="4"/>
        <v>1.5977011494252873</v>
      </c>
      <c r="I75" s="6">
        <f t="shared" si="2"/>
        <v>5205.9257689837368</v>
      </c>
      <c r="J75" s="3"/>
    </row>
    <row r="76" spans="1:10" x14ac:dyDescent="0.25">
      <c r="A76" s="5">
        <v>44114</v>
      </c>
      <c r="B76">
        <v>114034</v>
      </c>
      <c r="C76" s="2">
        <v>68925</v>
      </c>
      <c r="D76" s="2">
        <v>1031</v>
      </c>
      <c r="E76" s="2">
        <v>1598306</v>
      </c>
      <c r="F76" s="2">
        <v>56</v>
      </c>
      <c r="G76" s="6">
        <f t="shared" si="3"/>
        <v>4636</v>
      </c>
      <c r="H76" s="4">
        <f t="shared" si="4"/>
        <v>0.53794383847760496</v>
      </c>
      <c r="I76" s="6">
        <f t="shared" si="2"/>
        <v>5523.7466681482538</v>
      </c>
      <c r="J76" s="3"/>
    </row>
    <row r="77" spans="1:10" x14ac:dyDescent="0.25">
      <c r="A77" s="5">
        <v>44115</v>
      </c>
      <c r="B77">
        <v>117138</v>
      </c>
      <c r="C77" s="2">
        <v>71921</v>
      </c>
      <c r="D77" s="2">
        <v>1073</v>
      </c>
      <c r="E77" s="2">
        <v>1609810</v>
      </c>
      <c r="F77" s="2">
        <v>57</v>
      </c>
      <c r="G77" s="6">
        <f t="shared" si="3"/>
        <v>3104</v>
      </c>
      <c r="H77" s="4">
        <f t="shared" si="4"/>
        <v>0.66954270923209669</v>
      </c>
      <c r="I77" s="6">
        <f t="shared" si="2"/>
        <v>5860.9704801525095</v>
      </c>
      <c r="J77" s="3"/>
    </row>
    <row r="78" spans="1:10" x14ac:dyDescent="0.25">
      <c r="A78" s="5">
        <v>44116</v>
      </c>
      <c r="B78">
        <v>121446</v>
      </c>
      <c r="C78" s="2">
        <v>75654</v>
      </c>
      <c r="D78" s="2">
        <v>1142</v>
      </c>
      <c r="E78" s="2">
        <v>1631858</v>
      </c>
      <c r="F78" s="2">
        <v>58</v>
      </c>
      <c r="G78" s="6">
        <f t="shared" si="3"/>
        <v>4308</v>
      </c>
      <c r="H78" s="4">
        <f t="shared" si="4"/>
        <v>1.3878865979381443</v>
      </c>
      <c r="I78" s="6">
        <f t="shared" si="2"/>
        <v>6218.7817495864165</v>
      </c>
      <c r="J78" s="3"/>
    </row>
    <row r="79" spans="1:10" x14ac:dyDescent="0.25">
      <c r="A79" s="5">
        <v>44117</v>
      </c>
      <c r="B79">
        <v>129770</v>
      </c>
      <c r="C79" s="2">
        <v>78159</v>
      </c>
      <c r="D79" s="2">
        <v>1195</v>
      </c>
      <c r="E79" s="2">
        <v>1663496</v>
      </c>
      <c r="F79" s="2">
        <v>59</v>
      </c>
      <c r="G79" s="6">
        <f t="shared" si="3"/>
        <v>8324</v>
      </c>
      <c r="H79" s="4">
        <f t="shared" si="4"/>
        <v>1.9322191272051996</v>
      </c>
      <c r="I79" s="6">
        <f t="shared" si="2"/>
        <v>6598.4373372893642</v>
      </c>
      <c r="J79" s="3"/>
    </row>
    <row r="80" spans="1:10" x14ac:dyDescent="0.25">
      <c r="A80" s="5">
        <v>44118</v>
      </c>
      <c r="B80">
        <v>139315</v>
      </c>
      <c r="C80" s="2">
        <v>79935</v>
      </c>
      <c r="D80" s="2">
        <v>1261</v>
      </c>
      <c r="E80" s="2">
        <v>1698355</v>
      </c>
      <c r="F80" s="2">
        <v>60</v>
      </c>
      <c r="G80" s="6">
        <f t="shared" si="3"/>
        <v>9545</v>
      </c>
      <c r="H80" s="4">
        <f t="shared" si="4"/>
        <v>1.1466842864007689</v>
      </c>
      <c r="I80" s="6">
        <f t="shared" si="2"/>
        <v>7001.2708352451773</v>
      </c>
      <c r="J80" s="3"/>
    </row>
    <row r="81" spans="1:12" x14ac:dyDescent="0.25">
      <c r="A81" s="5">
        <v>44119</v>
      </c>
      <c r="B81">
        <v>149039</v>
      </c>
      <c r="C81" s="2">
        <v>83348</v>
      </c>
      <c r="D81" s="2">
        <v>1323</v>
      </c>
      <c r="E81" s="2">
        <v>1733161</v>
      </c>
      <c r="F81" s="2">
        <v>61</v>
      </c>
      <c r="G81" s="6">
        <f t="shared" si="3"/>
        <v>9724</v>
      </c>
      <c r="H81" s="4">
        <f t="shared" si="4"/>
        <v>1.018753273965427</v>
      </c>
      <c r="I81" s="6">
        <f t="shared" si="2"/>
        <v>7428.6972510056748</v>
      </c>
      <c r="J81" s="3"/>
    </row>
    <row r="82" spans="1:12" x14ac:dyDescent="0.25">
      <c r="A82" s="5">
        <v>44120</v>
      </c>
      <c r="B82">
        <v>160143</v>
      </c>
      <c r="C82" s="2">
        <v>88492</v>
      </c>
      <c r="D82" s="2">
        <v>1403</v>
      </c>
      <c r="E82" s="2">
        <v>1771884</v>
      </c>
      <c r="F82" s="2">
        <v>62</v>
      </c>
      <c r="G82" s="6">
        <f t="shared" si="3"/>
        <v>11104</v>
      </c>
      <c r="H82" s="4">
        <f t="shared" si="4"/>
        <v>1.141916906622789</v>
      </c>
      <c r="I82" s="6">
        <f t="shared" si="2"/>
        <v>7882.2179780975048</v>
      </c>
      <c r="J82" s="3"/>
    </row>
    <row r="83" spans="1:12" x14ac:dyDescent="0.25">
      <c r="A83" s="5">
        <v>44121</v>
      </c>
      <c r="B83">
        <v>168856</v>
      </c>
      <c r="C83" s="2">
        <v>93804</v>
      </c>
      <c r="D83" s="2">
        <v>1484</v>
      </c>
      <c r="E83" s="2">
        <v>1801163</v>
      </c>
      <c r="F83" s="2">
        <v>63</v>
      </c>
      <c r="G83" s="6">
        <f t="shared" si="3"/>
        <v>8713</v>
      </c>
      <c r="H83" s="4">
        <f t="shared" si="4"/>
        <v>0.78467219020172907</v>
      </c>
      <c r="I83" s="6">
        <f t="shared" si="2"/>
        <v>8363.4260698714879</v>
      </c>
      <c r="J83" s="3"/>
    </row>
    <row r="84" spans="1:12" x14ac:dyDescent="0.25">
      <c r="A84" s="5">
        <v>44122</v>
      </c>
      <c r="B84">
        <v>173915</v>
      </c>
      <c r="C84" s="2">
        <v>99309</v>
      </c>
      <c r="D84" s="2">
        <v>1567</v>
      </c>
      <c r="E84" s="2">
        <v>1818403</v>
      </c>
      <c r="F84" s="2">
        <v>64</v>
      </c>
      <c r="G84" s="6">
        <f t="shared" si="3"/>
        <v>5059</v>
      </c>
      <c r="H84" s="4">
        <f t="shared" si="4"/>
        <v>0.58062664983358203</v>
      </c>
      <c r="I84" s="6">
        <f t="shared" si="2"/>
        <v>8874.0118353195812</v>
      </c>
      <c r="J84" s="3"/>
    </row>
    <row r="85" spans="1:12" x14ac:dyDescent="0.25">
      <c r="A85" s="5">
        <v>44123</v>
      </c>
      <c r="B85">
        <v>181992</v>
      </c>
      <c r="C85" s="2">
        <v>105478</v>
      </c>
      <c r="D85" s="2">
        <v>1676</v>
      </c>
      <c r="E85" s="2">
        <v>1849568</v>
      </c>
      <c r="F85" s="2">
        <v>65</v>
      </c>
      <c r="G85" s="6">
        <f t="shared" si="3"/>
        <v>8077</v>
      </c>
      <c r="H85" s="4">
        <f t="shared" si="4"/>
        <v>1.5965605850958688</v>
      </c>
      <c r="I85" s="6">
        <f t="shared" ref="I85:I148" si="5">I84*$K$1</f>
        <v>9415.768776515537</v>
      </c>
      <c r="J85" s="3"/>
    </row>
    <row r="86" spans="1:12" x14ac:dyDescent="0.25">
      <c r="A86" s="5">
        <v>44124</v>
      </c>
      <c r="B86">
        <v>193977</v>
      </c>
      <c r="C86" s="2">
        <v>109938</v>
      </c>
      <c r="D86" s="2">
        <v>1785</v>
      </c>
      <c r="E86" s="2">
        <v>1890166</v>
      </c>
      <c r="F86" s="2">
        <v>66</v>
      </c>
      <c r="G86" s="6">
        <f t="shared" si="3"/>
        <v>11985</v>
      </c>
      <c r="H86" s="4">
        <f t="shared" si="4"/>
        <v>1.4838430110189427</v>
      </c>
      <c r="I86" s="6">
        <f t="shared" si="5"/>
        <v>9990.5998885353165</v>
      </c>
      <c r="J86" s="3"/>
    </row>
    <row r="87" spans="1:12" x14ac:dyDescent="0.25">
      <c r="A87" s="5">
        <v>44125</v>
      </c>
      <c r="B87">
        <v>208948</v>
      </c>
      <c r="C87" s="2">
        <v>113382</v>
      </c>
      <c r="D87" s="2">
        <v>1915</v>
      </c>
      <c r="E87" s="2">
        <v>1935411</v>
      </c>
      <c r="F87" s="2">
        <v>67</v>
      </c>
      <c r="G87" s="6">
        <f t="shared" si="3"/>
        <v>14971</v>
      </c>
      <c r="H87" s="4">
        <f t="shared" si="4"/>
        <v>1.2491447642886941</v>
      </c>
      <c r="I87" s="6">
        <f t="shared" si="5"/>
        <v>10600.524343986601</v>
      </c>
      <c r="J87" s="3"/>
    </row>
    <row r="88" spans="1:12" x14ac:dyDescent="0.25">
      <c r="A88" s="5">
        <v>44126</v>
      </c>
      <c r="B88">
        <v>223103</v>
      </c>
      <c r="C88" s="2">
        <v>118385</v>
      </c>
      <c r="D88" s="2">
        <v>2042</v>
      </c>
      <c r="E88" s="2">
        <v>1981836</v>
      </c>
      <c r="F88" s="2">
        <v>68</v>
      </c>
      <c r="G88" s="6">
        <f t="shared" si="3"/>
        <v>14155</v>
      </c>
      <c r="H88" s="4">
        <f t="shared" si="4"/>
        <v>0.9454946229376795</v>
      </c>
      <c r="I88" s="6">
        <f t="shared" si="5"/>
        <v>11247.684585627705</v>
      </c>
      <c r="J88" s="3"/>
    </row>
    <row r="89" spans="1:12" x14ac:dyDescent="0.25">
      <c r="A89" s="5">
        <v>44127</v>
      </c>
      <c r="B89">
        <v>238351</v>
      </c>
      <c r="C89" s="2">
        <v>127002</v>
      </c>
      <c r="D89" s="2">
        <v>2166</v>
      </c>
      <c r="E89" s="2">
        <v>2027088</v>
      </c>
      <c r="F89" s="2">
        <v>69</v>
      </c>
      <c r="G89" s="6">
        <f t="shared" si="3"/>
        <v>15248</v>
      </c>
      <c r="H89" s="4">
        <f t="shared" si="4"/>
        <v>1.0772165312610384</v>
      </c>
      <c r="I89" s="6">
        <f t="shared" si="5"/>
        <v>11934.353851989701</v>
      </c>
      <c r="J89" s="3"/>
    </row>
    <row r="90" spans="1:12" x14ac:dyDescent="0.25">
      <c r="A90" s="5">
        <v>44128</v>
      </c>
      <c r="B90">
        <v>250824</v>
      </c>
      <c r="C90" s="2">
        <v>135355</v>
      </c>
      <c r="D90" s="2">
        <v>2307</v>
      </c>
      <c r="E90" s="2">
        <v>2066280</v>
      </c>
      <c r="F90" s="2">
        <v>70</v>
      </c>
      <c r="G90" s="6">
        <f t="shared" si="3"/>
        <v>12473</v>
      </c>
      <c r="H90" s="4">
        <f t="shared" si="4"/>
        <v>0.81800891920251839</v>
      </c>
      <c r="I90" s="6">
        <f t="shared" si="5"/>
        <v>12662.944162436506</v>
      </c>
      <c r="J90" s="3"/>
    </row>
    <row r="91" spans="1:12" x14ac:dyDescent="0.25">
      <c r="A91" s="5">
        <v>44129</v>
      </c>
      <c r="B91">
        <v>258124</v>
      </c>
      <c r="C91" s="2">
        <v>146410</v>
      </c>
      <c r="D91" s="2">
        <v>2461</v>
      </c>
      <c r="E91" s="2">
        <v>2087873</v>
      </c>
      <c r="G91" s="6">
        <f t="shared" si="3"/>
        <v>7300</v>
      </c>
      <c r="H91">
        <f t="shared" si="4"/>
        <v>0.58526417060851443</v>
      </c>
      <c r="I91" s="8">
        <f t="shared" si="5"/>
        <v>13436.014789711562</v>
      </c>
    </row>
    <row r="92" spans="1:12" x14ac:dyDescent="0.25">
      <c r="A92" s="5">
        <v>44130</v>
      </c>
      <c r="B92">
        <v>268396</v>
      </c>
      <c r="C92" s="2">
        <v>158372</v>
      </c>
      <c r="D92" s="2">
        <v>2623</v>
      </c>
      <c r="E92" s="2">
        <v>2123470</v>
      </c>
      <c r="G92" s="6">
        <f t="shared" si="3"/>
        <v>10272</v>
      </c>
      <c r="H92">
        <f t="shared" si="4"/>
        <v>1.407123287671233</v>
      </c>
      <c r="I92" s="8">
        <f t="shared" si="5"/>
        <v>14256.281249732077</v>
      </c>
    </row>
    <row r="93" spans="1:12" x14ac:dyDescent="0.25">
      <c r="A93" s="5">
        <v>44131</v>
      </c>
      <c r="B93">
        <v>284062</v>
      </c>
      <c r="C93" s="2">
        <v>167256</v>
      </c>
      <c r="D93" s="2">
        <v>2817</v>
      </c>
      <c r="E93" s="2">
        <v>2170968</v>
      </c>
      <c r="G93" s="6">
        <f t="shared" si="3"/>
        <v>15666</v>
      </c>
      <c r="H93">
        <f t="shared" si="4"/>
        <v>1.5251168224299065</v>
      </c>
      <c r="I93" s="8">
        <f t="shared" si="5"/>
        <v>15126.624840208702</v>
      </c>
    </row>
    <row r="94" spans="1:12" x14ac:dyDescent="0.25">
      <c r="A94" s="5">
        <v>44132</v>
      </c>
      <c r="B94">
        <v>297039</v>
      </c>
      <c r="C94" s="2">
        <v>171617</v>
      </c>
      <c r="D94" s="2">
        <v>2985</v>
      </c>
      <c r="E94" s="2">
        <v>2211091</v>
      </c>
      <c r="G94" s="6">
        <f t="shared" si="3"/>
        <v>12977</v>
      </c>
      <c r="H94">
        <f t="shared" si="4"/>
        <v>0.82835439805949185</v>
      </c>
      <c r="I94" s="8">
        <f t="shared" si="5"/>
        <v>16050.102761596339</v>
      </c>
    </row>
    <row r="95" spans="1:12" x14ac:dyDescent="0.25">
      <c r="A95" s="5">
        <v>44133</v>
      </c>
      <c r="B95">
        <v>310090</v>
      </c>
      <c r="C95" s="2">
        <v>184777</v>
      </c>
      <c r="D95" s="2">
        <v>3184</v>
      </c>
      <c r="E95" s="2">
        <v>2253668</v>
      </c>
      <c r="G95" s="6">
        <f t="shared" si="3"/>
        <v>13051</v>
      </c>
      <c r="H95">
        <f t="shared" si="4"/>
        <v>1.0057023965477383</v>
      </c>
      <c r="I95" s="8">
        <f t="shared" si="5"/>
        <v>17029.958855927325</v>
      </c>
      <c r="J95" t="s">
        <v>74</v>
      </c>
    </row>
    <row r="96" spans="1:12" x14ac:dyDescent="0.25">
      <c r="A96" s="5">
        <v>44134</v>
      </c>
      <c r="B96">
        <v>323693</v>
      </c>
      <c r="C96" s="2">
        <v>199480</v>
      </c>
      <c r="D96" s="2">
        <v>3402</v>
      </c>
      <c r="E96" s="2">
        <v>2300490</v>
      </c>
      <c r="G96" s="6">
        <f t="shared" si="3"/>
        <v>13603</v>
      </c>
      <c r="H96">
        <f t="shared" si="4"/>
        <v>1.0422956095318365</v>
      </c>
      <c r="I96" s="8">
        <f t="shared" si="5"/>
        <v>18069.635001248571</v>
      </c>
      <c r="J96" t="s">
        <v>71</v>
      </c>
      <c r="K96" t="s">
        <v>70</v>
      </c>
      <c r="L96" t="s">
        <v>72</v>
      </c>
    </row>
    <row r="97" spans="1:12" x14ac:dyDescent="0.25">
      <c r="A97" s="5">
        <v>44135</v>
      </c>
      <c r="B97">
        <v>335120</v>
      </c>
      <c r="C97" s="2">
        <v>214000</v>
      </c>
      <c r="D97" s="2">
        <v>3596</v>
      </c>
      <c r="E97" s="2">
        <v>2336786</v>
      </c>
      <c r="F97" s="2">
        <v>0</v>
      </c>
      <c r="G97" s="6">
        <f t="shared" si="3"/>
        <v>11427</v>
      </c>
      <c r="H97">
        <f t="shared" si="4"/>
        <v>0.8400352863338969</v>
      </c>
      <c r="I97" s="8">
        <f t="shared" si="5"/>
        <v>19172.783201687191</v>
      </c>
      <c r="J97" s="1">
        <v>11400</v>
      </c>
      <c r="K97" s="1"/>
      <c r="L97" s="1"/>
    </row>
    <row r="98" spans="1:12" x14ac:dyDescent="0.25">
      <c r="A98" s="5">
        <v>44136</v>
      </c>
      <c r="B98">
        <v>341671</v>
      </c>
      <c r="C98" s="2">
        <v>227886</v>
      </c>
      <c r="D98" s="2">
        <v>3818</v>
      </c>
      <c r="E98" s="2">
        <v>2357429</v>
      </c>
      <c r="F98" s="2">
        <v>1</v>
      </c>
      <c r="G98" s="6">
        <f t="shared" si="3"/>
        <v>6551</v>
      </c>
      <c r="H98" s="13">
        <f t="shared" si="4"/>
        <v>0.5732913275575392</v>
      </c>
      <c r="I98" s="8">
        <f t="shared" si="5"/>
        <v>20343.278415612629</v>
      </c>
      <c r="J98" s="1"/>
    </row>
    <row r="99" spans="1:12" x14ac:dyDescent="0.25">
      <c r="A99" s="5">
        <v>44137</v>
      </c>
      <c r="B99">
        <v>350910</v>
      </c>
      <c r="C99" s="2">
        <v>243760</v>
      </c>
      <c r="D99" s="2">
        <v>4041</v>
      </c>
      <c r="E99" s="2">
        <v>2390157</v>
      </c>
      <c r="F99" s="2">
        <v>2</v>
      </c>
      <c r="G99" s="6">
        <f t="shared" si="3"/>
        <v>9239</v>
      </c>
      <c r="H99" s="13">
        <f t="shared" si="4"/>
        <v>1.410319035261792</v>
      </c>
      <c r="I99" s="8">
        <f t="shared" si="5"/>
        <v>21585.232166955931</v>
      </c>
      <c r="J99" s="1"/>
    </row>
    <row r="100" spans="1:12" x14ac:dyDescent="0.25">
      <c r="A100" s="5">
        <v>44138</v>
      </c>
      <c r="B100">
        <v>363000</v>
      </c>
      <c r="C100" s="2">
        <v>250444</v>
      </c>
      <c r="D100" s="2">
        <v>4303</v>
      </c>
      <c r="E100" s="2">
        <v>2433484</v>
      </c>
      <c r="F100" s="2">
        <v>3</v>
      </c>
      <c r="G100" s="6">
        <f t="shared" si="3"/>
        <v>12090</v>
      </c>
      <c r="H100" s="13">
        <f t="shared" si="4"/>
        <v>1.3085831799978354</v>
      </c>
      <c r="I100" s="8">
        <f t="shared" si="5"/>
        <v>22903.006987497789</v>
      </c>
      <c r="J100" s="1"/>
    </row>
    <row r="101" spans="1:12" x14ac:dyDescent="0.25">
      <c r="A101" s="5">
        <v>44139</v>
      </c>
      <c r="B101">
        <v>378725</v>
      </c>
      <c r="C101" s="2">
        <v>256168</v>
      </c>
      <c r="D101" s="2">
        <v>4529</v>
      </c>
      <c r="E101" s="2">
        <v>2478968</v>
      </c>
      <c r="F101" s="2">
        <v>4</v>
      </c>
      <c r="G101" s="6">
        <f t="shared" si="3"/>
        <v>15725</v>
      </c>
      <c r="H101" s="13">
        <f t="shared" si="4"/>
        <v>1.3006617038875103</v>
      </c>
      <c r="I101" s="8">
        <f t="shared" si="5"/>
        <v>24301.231740855867</v>
      </c>
      <c r="J101" s="1"/>
    </row>
    <row r="102" spans="1:12" x14ac:dyDescent="0.25">
      <c r="A102" s="5">
        <v>44140</v>
      </c>
      <c r="B102">
        <v>391959</v>
      </c>
      <c r="C102" s="2">
        <v>273260</v>
      </c>
      <c r="D102" s="2">
        <v>4722</v>
      </c>
      <c r="E102" s="2">
        <v>2522201</v>
      </c>
      <c r="F102" s="2">
        <v>5</v>
      </c>
      <c r="G102" s="6">
        <f t="shared" si="3"/>
        <v>13234</v>
      </c>
      <c r="H102" s="13">
        <f t="shared" si="4"/>
        <v>0.84158982511923686</v>
      </c>
      <c r="I102" s="8">
        <f t="shared" si="5"/>
        <v>25784.817881998984</v>
      </c>
      <c r="J102" s="1"/>
    </row>
    <row r="103" spans="1:12" x14ac:dyDescent="0.25">
      <c r="A103" s="5">
        <v>44141</v>
      </c>
      <c r="B103">
        <v>403505</v>
      </c>
      <c r="C103" s="2">
        <v>290326</v>
      </c>
      <c r="D103" s="2">
        <v>4938</v>
      </c>
      <c r="E103" s="2">
        <v>2562526</v>
      </c>
      <c r="F103" s="2">
        <v>6</v>
      </c>
      <c r="G103" s="6">
        <f t="shared" si="3"/>
        <v>11546</v>
      </c>
      <c r="H103" s="13">
        <f t="shared" si="4"/>
        <v>0.87244975064228503</v>
      </c>
      <c r="I103" s="8">
        <f t="shared" si="5"/>
        <v>27358.97670940193</v>
      </c>
      <c r="J103" s="1"/>
    </row>
    <row r="104" spans="1:12" x14ac:dyDescent="0.25">
      <c r="A104" s="5">
        <v>44142</v>
      </c>
      <c r="B104">
        <v>411226</v>
      </c>
      <c r="C104" s="2">
        <v>297813</v>
      </c>
      <c r="D104" s="2">
        <v>5137</v>
      </c>
      <c r="E104" s="2">
        <v>2588769</v>
      </c>
      <c r="F104" s="2">
        <v>7</v>
      </c>
      <c r="G104" s="6">
        <f t="shared" si="3"/>
        <v>7721</v>
      </c>
      <c r="H104" s="13">
        <f t="shared" si="4"/>
        <v>0.66871643859345231</v>
      </c>
      <c r="I104" s="8">
        <f t="shared" si="5"/>
        <v>29029.237670441453</v>
      </c>
      <c r="J104" s="1"/>
    </row>
    <row r="105" spans="1:12" x14ac:dyDescent="0.25">
      <c r="A105" s="5">
        <v>44143</v>
      </c>
      <c r="B105">
        <v>414835</v>
      </c>
      <c r="C105" s="2">
        <v>313039</v>
      </c>
      <c r="D105" s="2">
        <v>5341</v>
      </c>
      <c r="E105" s="2">
        <v>2602496</v>
      </c>
      <c r="F105" s="2">
        <v>8</v>
      </c>
      <c r="G105" s="6">
        <f t="shared" si="3"/>
        <v>3609</v>
      </c>
      <c r="H105" s="13">
        <f t="shared" si="4"/>
        <v>0.46742649915814016</v>
      </c>
      <c r="I105" s="8">
        <f t="shared" si="5"/>
        <v>30801.46778433361</v>
      </c>
      <c r="J105" s="1"/>
    </row>
    <row r="106" spans="1:12" x14ac:dyDescent="0.25">
      <c r="A106" s="5">
        <v>44144</v>
      </c>
      <c r="B106">
        <v>420883</v>
      </c>
      <c r="C106" s="2">
        <v>327568</v>
      </c>
      <c r="D106" s="2">
        <v>5527</v>
      </c>
      <c r="E106" s="2">
        <v>2632963</v>
      </c>
      <c r="F106" s="2">
        <v>9</v>
      </c>
      <c r="G106" s="6">
        <f t="shared" si="3"/>
        <v>6048</v>
      </c>
      <c r="H106" s="13">
        <f t="shared" si="4"/>
        <v>1.6758104738154613</v>
      </c>
      <c r="I106" s="8">
        <f t="shared" si="5"/>
        <v>32681.892250838213</v>
      </c>
      <c r="J106" s="1"/>
    </row>
    <row r="107" spans="1:12" x14ac:dyDescent="0.25">
      <c r="A107" s="5">
        <v>44145</v>
      </c>
      <c r="B107">
        <v>429939</v>
      </c>
      <c r="C107" s="2">
        <v>334265</v>
      </c>
      <c r="D107" s="2">
        <v>5741</v>
      </c>
      <c r="E107" s="2">
        <v>2670237</v>
      </c>
      <c r="F107" s="2">
        <v>10</v>
      </c>
      <c r="G107" s="6">
        <f t="shared" si="3"/>
        <v>9056</v>
      </c>
      <c r="H107" s="13">
        <f t="shared" si="4"/>
        <v>1.4973544973544974</v>
      </c>
      <c r="I107" s="8">
        <f t="shared" si="5"/>
        <v>34677.116317121225</v>
      </c>
      <c r="J107" s="1"/>
    </row>
    <row r="108" spans="1:12" x14ac:dyDescent="0.25">
      <c r="A108" s="5">
        <v>44146</v>
      </c>
      <c r="B108">
        <v>438860</v>
      </c>
      <c r="C108" s="2">
        <v>339655</v>
      </c>
      <c r="D108" s="2">
        <v>5924</v>
      </c>
      <c r="E108" s="2">
        <v>2703175</v>
      </c>
      <c r="F108" s="2">
        <v>11</v>
      </c>
      <c r="G108" s="6">
        <f t="shared" si="3"/>
        <v>8921</v>
      </c>
      <c r="H108" s="13">
        <f t="shared" si="4"/>
        <v>0.98509275618374559</v>
      </c>
      <c r="I108" s="8">
        <f t="shared" si="5"/>
        <v>36794.14847958547</v>
      </c>
      <c r="J108" s="1"/>
    </row>
    <row r="109" spans="1:12" x14ac:dyDescent="0.25">
      <c r="A109" s="5">
        <v>44147</v>
      </c>
      <c r="B109">
        <v>446734</v>
      </c>
      <c r="C109" s="2">
        <v>353636</v>
      </c>
      <c r="D109" s="2">
        <v>6095</v>
      </c>
      <c r="E109" s="2">
        <v>2734349</v>
      </c>
      <c r="F109" s="2">
        <v>12</v>
      </c>
      <c r="G109" s="6">
        <f t="shared" si="3"/>
        <v>7874</v>
      </c>
      <c r="H109" s="13">
        <f t="shared" si="4"/>
        <v>0.88263647573142023</v>
      </c>
      <c r="I109" s="8">
        <f t="shared" si="5"/>
        <v>39040.42510216924</v>
      </c>
      <c r="J109" s="1"/>
    </row>
    <row r="110" spans="1:12" x14ac:dyDescent="0.25">
      <c r="A110" s="5">
        <v>44148</v>
      </c>
      <c r="B110">
        <v>454092</v>
      </c>
      <c r="C110" s="2">
        <v>366940</v>
      </c>
      <c r="D110" s="2">
        <v>6273</v>
      </c>
      <c r="E110" s="2">
        <v>2765646</v>
      </c>
      <c r="F110" s="2">
        <v>13</v>
      </c>
      <c r="G110" s="6">
        <f t="shared" si="3"/>
        <v>7358</v>
      </c>
      <c r="H110" s="13">
        <f t="shared" si="4"/>
        <v>0.93446786893573786</v>
      </c>
      <c r="I110" s="8">
        <f t="shared" si="5"/>
        <v>41423.836537587878</v>
      </c>
      <c r="J110" s="1"/>
    </row>
    <row r="111" spans="1:12" x14ac:dyDescent="0.25">
      <c r="A111" s="5">
        <v>44149</v>
      </c>
      <c r="B111">
        <v>458288</v>
      </c>
      <c r="C111" s="2">
        <v>378969</v>
      </c>
      <c r="D111" s="2">
        <v>6456</v>
      </c>
      <c r="E111" s="2">
        <v>2781839</v>
      </c>
      <c r="F111" s="2">
        <v>14</v>
      </c>
      <c r="G111" s="6">
        <f t="shared" si="3"/>
        <v>4196</v>
      </c>
      <c r="H111" s="13">
        <f t="shared" si="4"/>
        <v>0.5702636586028812</v>
      </c>
      <c r="I111" s="8">
        <f t="shared" si="5"/>
        <v>43952.754843272858</v>
      </c>
      <c r="J111" s="1"/>
    </row>
    <row r="112" spans="1:12" x14ac:dyDescent="0.25">
      <c r="A112" s="5">
        <v>44150</v>
      </c>
      <c r="B112">
        <v>460179</v>
      </c>
      <c r="C112" s="2">
        <v>390158</v>
      </c>
      <c r="D112" s="2">
        <v>6607</v>
      </c>
      <c r="E112" s="2">
        <v>2790859</v>
      </c>
      <c r="F112" s="2">
        <v>15</v>
      </c>
      <c r="G112" s="6">
        <f t="shared" si="3"/>
        <v>1891</v>
      </c>
      <c r="H112" s="13">
        <f t="shared" si="4"/>
        <v>0.45066730219256435</v>
      </c>
      <c r="I112" s="8">
        <f t="shared" si="5"/>
        <v>46636.063189364293</v>
      </c>
      <c r="J112" s="1"/>
    </row>
    <row r="113" spans="1:10" x14ac:dyDescent="0.25">
      <c r="A113" s="5">
        <v>44151</v>
      </c>
      <c r="B113">
        <v>465593</v>
      </c>
      <c r="C113" s="2">
        <v>400299</v>
      </c>
      <c r="D113" s="2">
        <v>6780</v>
      </c>
      <c r="E113" s="2">
        <v>2816926</v>
      </c>
      <c r="F113" s="2">
        <v>16</v>
      </c>
      <c r="G113" s="6">
        <f t="shared" si="3"/>
        <v>5414</v>
      </c>
      <c r="H113" s="13">
        <f t="shared" si="4"/>
        <v>2.8630354309888948</v>
      </c>
      <c r="I113" s="8">
        <f t="shared" si="5"/>
        <v>49483.187062056473</v>
      </c>
      <c r="J113" s="1"/>
    </row>
    <row r="114" spans="1:10" x14ac:dyDescent="0.25">
      <c r="A114" s="5">
        <v>44152</v>
      </c>
      <c r="B114">
        <v>469839</v>
      </c>
      <c r="C114" s="2">
        <v>404261</v>
      </c>
      <c r="D114" s="2">
        <v>6919</v>
      </c>
      <c r="E114" s="2">
        <v>2834516</v>
      </c>
      <c r="F114" s="2">
        <v>17</v>
      </c>
      <c r="G114" s="6">
        <f t="shared" si="3"/>
        <v>4246</v>
      </c>
      <c r="H114" s="13">
        <f t="shared" si="4"/>
        <v>0.78426302179534535</v>
      </c>
      <c r="I114" s="8">
        <f t="shared" si="5"/>
        <v>52504.127371902425</v>
      </c>
      <c r="J114" s="1"/>
    </row>
    <row r="115" spans="1:10" x14ac:dyDescent="0.25">
      <c r="A115" s="5">
        <v>44153</v>
      </c>
      <c r="B115">
        <v>475353</v>
      </c>
      <c r="C115" s="2">
        <v>407524</v>
      </c>
      <c r="D115" s="2">
        <v>7073</v>
      </c>
      <c r="E115" s="2">
        <v>2859047</v>
      </c>
      <c r="F115" s="2">
        <v>18</v>
      </c>
      <c r="G115" s="6">
        <f t="shared" si="3"/>
        <v>5514</v>
      </c>
      <c r="H115" s="13">
        <f t="shared" si="4"/>
        <v>1.2986340084785681</v>
      </c>
      <c r="I115" s="8">
        <f t="shared" si="5"/>
        <v>55709.495583374992</v>
      </c>
      <c r="J115" s="1"/>
    </row>
    <row r="116" spans="1:10" x14ac:dyDescent="0.25">
      <c r="A116" s="5">
        <v>44154</v>
      </c>
      <c r="B116">
        <v>481823</v>
      </c>
      <c r="C116" s="2">
        <v>416809</v>
      </c>
      <c r="D116" s="2">
        <v>7206</v>
      </c>
      <c r="E116" s="2">
        <v>2885751</v>
      </c>
      <c r="F116" s="2">
        <v>19</v>
      </c>
      <c r="G116" s="6">
        <f t="shared" si="3"/>
        <v>6470</v>
      </c>
      <c r="H116" s="13">
        <f t="shared" si="4"/>
        <v>1.1733768589046065</v>
      </c>
      <c r="I116" s="8">
        <f t="shared" si="5"/>
        <v>59110.550989081683</v>
      </c>
      <c r="J116" s="1"/>
    </row>
    <row r="117" spans="1:10" x14ac:dyDescent="0.25">
      <c r="A117" s="5">
        <v>44155</v>
      </c>
      <c r="B117">
        <v>487631</v>
      </c>
      <c r="C117" s="2">
        <v>425892</v>
      </c>
      <c r="D117" s="2">
        <v>7322</v>
      </c>
      <c r="E117" s="2">
        <v>2911605</v>
      </c>
      <c r="F117" s="2">
        <v>20</v>
      </c>
      <c r="G117" s="6">
        <f t="shared" si="3"/>
        <v>5808</v>
      </c>
      <c r="H117" s="13">
        <f t="shared" si="4"/>
        <v>0.89768160741885628</v>
      </c>
      <c r="I117" s="8">
        <f t="shared" si="5"/>
        <v>62719.240259564176</v>
      </c>
      <c r="J117" s="1"/>
    </row>
    <row r="118" spans="1:10" x14ac:dyDescent="0.25">
      <c r="A118" s="5">
        <v>44156</v>
      </c>
      <c r="B118">
        <v>490822</v>
      </c>
      <c r="C118" s="2">
        <v>433245</v>
      </c>
      <c r="D118" s="2">
        <v>7454</v>
      </c>
      <c r="E118" s="2">
        <v>2926189</v>
      </c>
      <c r="F118" s="2">
        <v>21</v>
      </c>
      <c r="G118" s="6">
        <f t="shared" si="3"/>
        <v>3191</v>
      </c>
      <c r="H118" s="13">
        <f t="shared" si="4"/>
        <v>0.54941460055096414</v>
      </c>
      <c r="I118" s="8">
        <f t="shared" si="5"/>
        <v>66548.239407606452</v>
      </c>
      <c r="J118" s="1"/>
    </row>
    <row r="119" spans="1:10" x14ac:dyDescent="0.25">
      <c r="A119" s="5">
        <v>44157</v>
      </c>
      <c r="B119">
        <v>492331</v>
      </c>
      <c r="C119" s="2">
        <v>439588</v>
      </c>
      <c r="D119" s="2">
        <v>7579</v>
      </c>
      <c r="E119" s="2">
        <v>2933419</v>
      </c>
      <c r="F119" s="2">
        <v>22</v>
      </c>
      <c r="G119" s="6">
        <f t="shared" si="3"/>
        <v>1509</v>
      </c>
      <c r="H119" s="13">
        <f t="shared" si="4"/>
        <v>0.47289251018489503</v>
      </c>
      <c r="I119" s="8">
        <f t="shared" si="5"/>
        <v>70610.998314456912</v>
      </c>
      <c r="J119" s="1"/>
    </row>
    <row r="120" spans="1:10" x14ac:dyDescent="0.25">
      <c r="A120" s="5">
        <v>44158</v>
      </c>
      <c r="B120">
        <v>496710</v>
      </c>
      <c r="C120" s="2">
        <v>446273</v>
      </c>
      <c r="D120" s="2">
        <v>7708</v>
      </c>
      <c r="E120" s="2">
        <v>2957079</v>
      </c>
      <c r="F120" s="2">
        <v>23</v>
      </c>
      <c r="G120" s="6">
        <f t="shared" si="3"/>
        <v>4379</v>
      </c>
      <c r="H120" s="13">
        <f t="shared" si="4"/>
        <v>2.9019218025182241</v>
      </c>
      <c r="I120" s="8">
        <f t="shared" si="5"/>
        <v>74921.787974368985</v>
      </c>
      <c r="J120" s="1"/>
    </row>
    <row r="121" spans="1:10" x14ac:dyDescent="0.25">
      <c r="A121" s="5">
        <v>44159</v>
      </c>
      <c r="B121">
        <v>502571</v>
      </c>
      <c r="C121" s="2">
        <v>449269</v>
      </c>
      <c r="D121" s="2">
        <v>7844</v>
      </c>
      <c r="E121" s="2">
        <v>2981710</v>
      </c>
      <c r="F121" s="2">
        <v>24</v>
      </c>
      <c r="G121" s="6">
        <f t="shared" si="3"/>
        <v>5861</v>
      </c>
      <c r="H121" s="13">
        <f t="shared" si="4"/>
        <v>1.3384334322904772</v>
      </c>
      <c r="I121" s="8">
        <f t="shared" si="5"/>
        <v>79495.750623412969</v>
      </c>
      <c r="J121" s="1"/>
    </row>
    <row r="122" spans="1:10" x14ac:dyDescent="0.25">
      <c r="A122" s="5">
        <v>44160</v>
      </c>
      <c r="B122">
        <v>507500</v>
      </c>
      <c r="C122" s="2">
        <v>451238</v>
      </c>
      <c r="D122" s="2">
        <v>7965</v>
      </c>
      <c r="E122" s="2">
        <v>3004360</v>
      </c>
      <c r="F122" s="2">
        <v>25</v>
      </c>
      <c r="G122" s="6">
        <f t="shared" si="3"/>
        <v>4929</v>
      </c>
      <c r="H122" s="13">
        <f t="shared" si="4"/>
        <v>0.84098276744582834</v>
      </c>
      <c r="I122" s="8">
        <f t="shared" si="5"/>
        <v>84348.952928643572</v>
      </c>
      <c r="J122" s="1"/>
    </row>
    <row r="123" spans="1:10" x14ac:dyDescent="0.25">
      <c r="A123" s="5">
        <v>44161</v>
      </c>
      <c r="B123">
        <v>511549</v>
      </c>
      <c r="C123" s="2">
        <v>458617</v>
      </c>
      <c r="D123" s="2">
        <v>8096</v>
      </c>
      <c r="E123" s="2">
        <v>3024914</v>
      </c>
      <c r="F123" s="2">
        <v>26</v>
      </c>
      <c r="G123" s="6">
        <f t="shared" si="3"/>
        <v>4049</v>
      </c>
      <c r="H123" s="13">
        <f t="shared" si="4"/>
        <v>0.82146480016230472</v>
      </c>
      <c r="I123" s="8">
        <f t="shared" si="5"/>
        <v>89498.442424457156</v>
      </c>
      <c r="J123" s="1"/>
    </row>
    <row r="124" spans="1:10" x14ac:dyDescent="0.25">
      <c r="A124" s="5">
        <v>44162</v>
      </c>
      <c r="B124">
        <v>516011</v>
      </c>
      <c r="C124" s="2">
        <v>461489</v>
      </c>
      <c r="D124" s="2">
        <v>8233</v>
      </c>
      <c r="E124" s="2">
        <v>3048309</v>
      </c>
      <c r="F124" s="2">
        <v>27</v>
      </c>
      <c r="G124" s="6">
        <f t="shared" si="3"/>
        <v>4462</v>
      </c>
      <c r="H124" s="13">
        <f t="shared" si="4"/>
        <v>1.1020004939491232</v>
      </c>
      <c r="I124" s="8">
        <f t="shared" si="5"/>
        <v>94962.307394379197</v>
      </c>
      <c r="J124" s="1"/>
    </row>
    <row r="125" spans="1:10" x14ac:dyDescent="0.25">
      <c r="A125" s="5">
        <v>44163</v>
      </c>
      <c r="B125">
        <v>518678</v>
      </c>
      <c r="C125" s="2">
        <v>467973</v>
      </c>
      <c r="D125" s="2">
        <v>8350</v>
      </c>
      <c r="E125" s="2">
        <v>3060631</v>
      </c>
      <c r="F125" s="2">
        <v>28</v>
      </c>
      <c r="G125" s="6">
        <f t="shared" si="3"/>
        <v>2667</v>
      </c>
      <c r="H125" s="13">
        <f t="shared" si="4"/>
        <v>0.59771402958314657</v>
      </c>
      <c r="I125" s="8">
        <f t="shared" si="5"/>
        <v>100759.74040862492</v>
      </c>
      <c r="J125" s="1"/>
    </row>
    <row r="126" spans="1:10" x14ac:dyDescent="0.25">
      <c r="A126" s="5">
        <v>44164</v>
      </c>
      <c r="B126">
        <v>519752</v>
      </c>
      <c r="C126" s="2">
        <v>473745</v>
      </c>
      <c r="D126" s="2">
        <v>8444</v>
      </c>
      <c r="E126" s="2">
        <v>3067081</v>
      </c>
      <c r="F126" s="2">
        <v>29</v>
      </c>
      <c r="G126" s="6">
        <f t="shared" si="3"/>
        <v>1074</v>
      </c>
      <c r="H126">
        <f t="shared" si="4"/>
        <v>0.4026996625421822</v>
      </c>
      <c r="I126" s="8">
        <f t="shared" si="5"/>
        <v>106911.10574061732</v>
      </c>
      <c r="J126" s="3"/>
    </row>
    <row r="127" spans="1:10" x14ac:dyDescent="0.25">
      <c r="A127" s="5">
        <v>44165</v>
      </c>
      <c r="B127">
        <v>523324</v>
      </c>
      <c r="C127" s="2">
        <v>479175</v>
      </c>
      <c r="D127" s="2">
        <v>8570</v>
      </c>
      <c r="E127" s="2">
        <v>3089347</v>
      </c>
      <c r="F127" s="2">
        <v>30</v>
      </c>
      <c r="G127" s="6">
        <f t="shared" si="3"/>
        <v>3572</v>
      </c>
      <c r="H127">
        <f t="shared" si="4"/>
        <v>3.3258845437616387</v>
      </c>
      <c r="I127" s="8">
        <f t="shared" si="5"/>
        <v>113438.01089927247</v>
      </c>
      <c r="J127" s="3"/>
    </row>
    <row r="128" spans="1:10" x14ac:dyDescent="0.25">
      <c r="A128" s="5">
        <v>44166</v>
      </c>
      <c r="B128">
        <v>528504</v>
      </c>
      <c r="C128" s="2">
        <v>481482</v>
      </c>
      <c r="D128" s="2">
        <v>8668</v>
      </c>
      <c r="E128" s="2">
        <v>3112531</v>
      </c>
      <c r="F128" s="2">
        <v>31</v>
      </c>
      <c r="G128" s="6">
        <f t="shared" si="3"/>
        <v>5180</v>
      </c>
      <c r="H128">
        <f t="shared" si="4"/>
        <v>1.4501679731243</v>
      </c>
      <c r="I128" s="8">
        <f t="shared" si="5"/>
        <v>120363.38252831878</v>
      </c>
      <c r="J128" s="3"/>
    </row>
    <row r="129" spans="1:10" x14ac:dyDescent="0.25">
      <c r="A129" s="5">
        <v>44167</v>
      </c>
      <c r="B129">
        <v>533065</v>
      </c>
      <c r="C129" s="2">
        <v>482898</v>
      </c>
      <c r="D129" s="2">
        <v>8783</v>
      </c>
      <c r="E129" s="2">
        <v>3135201</v>
      </c>
      <c r="F129" s="2">
        <v>32</v>
      </c>
      <c r="G129" s="6">
        <f t="shared" si="3"/>
        <v>4561</v>
      </c>
      <c r="H129">
        <f t="shared" si="4"/>
        <v>0.88050193050193049</v>
      </c>
      <c r="I129" s="8">
        <f t="shared" si="5"/>
        <v>127711.54693925708</v>
      </c>
      <c r="J129" s="3"/>
    </row>
    <row r="130" spans="1:10" x14ac:dyDescent="0.25">
      <c r="A130" s="5">
        <v>44168</v>
      </c>
      <c r="B130">
        <v>537689</v>
      </c>
      <c r="C130" s="2">
        <v>488814</v>
      </c>
      <c r="D130" s="2">
        <v>8881</v>
      </c>
      <c r="E130" s="2">
        <v>3155927</v>
      </c>
      <c r="F130" s="2">
        <v>33</v>
      </c>
      <c r="G130" s="6">
        <f t="shared" si="3"/>
        <v>4624</v>
      </c>
      <c r="H130">
        <f t="shared" si="4"/>
        <v>1.0138127603595704</v>
      </c>
      <c r="I130" s="8">
        <f t="shared" si="5"/>
        <v>135508.31556084455</v>
      </c>
      <c r="J130" s="3"/>
    </row>
    <row r="131" spans="1:10" x14ac:dyDescent="0.25">
      <c r="A131" s="5">
        <v>44169</v>
      </c>
      <c r="B131">
        <v>542436</v>
      </c>
      <c r="C131" s="2">
        <v>494119</v>
      </c>
      <c r="D131" s="2">
        <v>8975</v>
      </c>
      <c r="E131" s="2">
        <v>3178704</v>
      </c>
      <c r="F131" s="2">
        <v>34</v>
      </c>
      <c r="G131" s="6">
        <f t="shared" si="3"/>
        <v>4747</v>
      </c>
      <c r="H131">
        <f t="shared" si="4"/>
        <v>1.0266003460207613</v>
      </c>
      <c r="I131" s="8">
        <f t="shared" si="5"/>
        <v>143781.07560525526</v>
      </c>
      <c r="J131" s="3"/>
    </row>
    <row r="132" spans="1:10" x14ac:dyDescent="0.25">
      <c r="A132" s="5">
        <v>44170</v>
      </c>
      <c r="B132">
        <v>545748</v>
      </c>
      <c r="C132" s="2">
        <v>498285</v>
      </c>
      <c r="D132" s="2">
        <v>9103</v>
      </c>
      <c r="E132" s="2">
        <v>3191688</v>
      </c>
      <c r="F132" s="2">
        <v>35</v>
      </c>
      <c r="G132" s="6">
        <f t="shared" si="3"/>
        <v>3312</v>
      </c>
      <c r="H132">
        <f t="shared" si="4"/>
        <v>0.69770381293448491</v>
      </c>
      <c r="I132" s="8">
        <f t="shared" si="5"/>
        <v>152558.88626939466</v>
      </c>
      <c r="J132" s="3"/>
    </row>
    <row r="133" spans="1:10" x14ac:dyDescent="0.25">
      <c r="A133" s="5">
        <v>44171</v>
      </c>
      <c r="B133">
        <v>546860</v>
      </c>
      <c r="C133" s="2">
        <v>502025</v>
      </c>
      <c r="D133" s="2">
        <v>9190</v>
      </c>
      <c r="E133" s="2">
        <v>3198383</v>
      </c>
      <c r="F133" s="2">
        <v>36</v>
      </c>
      <c r="G133" s="6">
        <f t="shared" si="3"/>
        <v>1112</v>
      </c>
      <c r="H133">
        <f t="shared" si="4"/>
        <v>0.33574879227053139</v>
      </c>
      <c r="I133" s="8">
        <f t="shared" si="5"/>
        <v>161872.58080928845</v>
      </c>
      <c r="J133" s="3"/>
    </row>
    <row r="134" spans="1:10" x14ac:dyDescent="0.25">
      <c r="A134" s="5">
        <v>44172</v>
      </c>
      <c r="B134">
        <v>551111</v>
      </c>
      <c r="C134" s="2">
        <v>506612</v>
      </c>
      <c r="D134" s="2">
        <v>9284</v>
      </c>
      <c r="E134" s="2">
        <v>3221296</v>
      </c>
      <c r="F134" s="2">
        <v>37</v>
      </c>
      <c r="G134" s="6">
        <f t="shared" si="3"/>
        <v>4251</v>
      </c>
      <c r="H134">
        <f t="shared" si="4"/>
        <v>3.8228417266187051</v>
      </c>
      <c r="I134" s="8">
        <f t="shared" si="5"/>
        <v>171754.87484609566</v>
      </c>
      <c r="J134" s="3"/>
    </row>
    <row r="135" spans="1:10" x14ac:dyDescent="0.25">
      <c r="A135" s="5">
        <v>44173</v>
      </c>
      <c r="B135">
        <v>556966</v>
      </c>
      <c r="C135" s="2">
        <v>508372</v>
      </c>
      <c r="D135" s="2">
        <v>9377</v>
      </c>
      <c r="E135" s="2">
        <v>3247491</v>
      </c>
      <c r="F135" s="2">
        <v>38</v>
      </c>
      <c r="G135" s="6">
        <f t="shared" ref="G135:G198" si="6">B135-B134</f>
        <v>5855</v>
      </c>
      <c r="H135">
        <f t="shared" si="4"/>
        <v>1.3773229828275699</v>
      </c>
      <c r="I135" s="8">
        <f t="shared" si="5"/>
        <v>182240.48128418578</v>
      </c>
      <c r="J135" s="3"/>
    </row>
    <row r="136" spans="1:10" x14ac:dyDescent="0.25">
      <c r="A136" s="5">
        <v>44174</v>
      </c>
      <c r="B136">
        <v>563379</v>
      </c>
      <c r="C136" s="2">
        <v>509543</v>
      </c>
      <c r="D136" s="2">
        <v>9458</v>
      </c>
      <c r="E136" s="2">
        <v>3272759</v>
      </c>
      <c r="F136" s="2">
        <v>39</v>
      </c>
      <c r="G136" s="6">
        <f t="shared" si="6"/>
        <v>6413</v>
      </c>
      <c r="H136">
        <f t="shared" si="4"/>
        <v>1.0953031596925704</v>
      </c>
      <c r="I136" s="8">
        <f t="shared" si="5"/>
        <v>193366.23224494542</v>
      </c>
      <c r="J136" s="3"/>
    </row>
    <row r="137" spans="1:10" x14ac:dyDescent="0.25">
      <c r="A137" s="5">
        <v>44175</v>
      </c>
      <c r="B137">
        <v>569251</v>
      </c>
      <c r="C137" s="2">
        <v>514682</v>
      </c>
      <c r="D137" s="2">
        <v>9571</v>
      </c>
      <c r="E137" s="2">
        <v>3298330</v>
      </c>
      <c r="F137" s="2">
        <v>40</v>
      </c>
      <c r="G137" s="6">
        <f t="shared" si="6"/>
        <v>5872</v>
      </c>
      <c r="H137">
        <f t="shared" ref="H137:H200" si="7">G137/G136</f>
        <v>0.91564010603461721</v>
      </c>
      <c r="I137" s="8">
        <f t="shared" si="5"/>
        <v>205171.20844462339</v>
      </c>
      <c r="J137" s="3"/>
    </row>
    <row r="138" spans="1:10" x14ac:dyDescent="0.25">
      <c r="A138" s="5">
        <v>44176</v>
      </c>
      <c r="B138">
        <v>575459</v>
      </c>
      <c r="C138" s="2">
        <v>519669</v>
      </c>
      <c r="D138" s="2">
        <v>9676</v>
      </c>
      <c r="E138" s="2">
        <v>3326795</v>
      </c>
      <c r="F138" s="2">
        <v>41</v>
      </c>
      <c r="G138" s="6">
        <f t="shared" si="6"/>
        <v>6208</v>
      </c>
      <c r="H138">
        <f t="shared" si="7"/>
        <v>1.0572207084468666</v>
      </c>
      <c r="I138" s="8">
        <f t="shared" si="5"/>
        <v>217696.87647067173</v>
      </c>
      <c r="J138" s="3"/>
    </row>
    <row r="139" spans="1:10" x14ac:dyDescent="0.25">
      <c r="A139" s="5">
        <v>44177</v>
      </c>
      <c r="B139">
        <v>579114</v>
      </c>
      <c r="C139" s="2">
        <v>523784</v>
      </c>
      <c r="D139" s="2">
        <v>9772</v>
      </c>
      <c r="E139" s="2">
        <v>3342882</v>
      </c>
      <c r="F139" s="2">
        <v>42</v>
      </c>
      <c r="G139" s="6">
        <f t="shared" si="6"/>
        <v>3655</v>
      </c>
      <c r="H139">
        <f t="shared" si="7"/>
        <v>0.58875644329896903</v>
      </c>
      <c r="I139" s="8">
        <f t="shared" si="5"/>
        <v>230987.2344387843</v>
      </c>
      <c r="J139" s="3"/>
    </row>
    <row r="140" spans="1:10" x14ac:dyDescent="0.25">
      <c r="A140" s="5">
        <v>44178</v>
      </c>
      <c r="B140">
        <v>581112</v>
      </c>
      <c r="C140" s="2">
        <v>527886</v>
      </c>
      <c r="D140" s="2">
        <v>9879</v>
      </c>
      <c r="E140" s="2">
        <v>3351858</v>
      </c>
      <c r="F140" s="2">
        <v>43</v>
      </c>
      <c r="G140" s="6">
        <f t="shared" si="6"/>
        <v>1998</v>
      </c>
      <c r="H140">
        <f t="shared" si="7"/>
        <v>0.54664842681258552</v>
      </c>
      <c r="I140" s="8">
        <f t="shared" si="5"/>
        <v>245088.96654227347</v>
      </c>
      <c r="J140" s="3"/>
    </row>
    <row r="141" spans="1:10" x14ac:dyDescent="0.25">
      <c r="A141" s="5">
        <v>44179</v>
      </c>
      <c r="B141">
        <v>586288</v>
      </c>
      <c r="C141" s="2">
        <v>532653</v>
      </c>
      <c r="D141" s="2">
        <v>10009</v>
      </c>
      <c r="E141" s="2">
        <v>3378236</v>
      </c>
      <c r="F141" s="2">
        <v>44</v>
      </c>
      <c r="G141" s="6">
        <f t="shared" si="6"/>
        <v>5176</v>
      </c>
      <c r="H141">
        <f t="shared" si="7"/>
        <v>2.5905905905905904</v>
      </c>
      <c r="I141" s="8">
        <f t="shared" si="5"/>
        <v>260051.60703666022</v>
      </c>
      <c r="J141" s="3"/>
    </row>
    <row r="142" spans="1:10" x14ac:dyDescent="0.25">
      <c r="A142" s="5">
        <v>44180</v>
      </c>
      <c r="B142">
        <v>594196</v>
      </c>
      <c r="C142" s="2">
        <v>534577</v>
      </c>
      <c r="D142" s="2">
        <v>10115</v>
      </c>
      <c r="E142" s="2">
        <v>3410411</v>
      </c>
      <c r="F142" s="2">
        <v>45</v>
      </c>
      <c r="G142" s="6">
        <f t="shared" si="6"/>
        <v>7908</v>
      </c>
      <c r="H142">
        <f t="shared" si="7"/>
        <v>1.527820710973725</v>
      </c>
      <c r="I142" s="8">
        <f t="shared" si="5"/>
        <v>275927.7142354963</v>
      </c>
      <c r="J142" s="3"/>
    </row>
    <row r="143" spans="1:10" x14ac:dyDescent="0.25">
      <c r="A143" s="5">
        <v>44181</v>
      </c>
      <c r="B143">
        <v>602451</v>
      </c>
      <c r="C143" s="2">
        <v>536035</v>
      </c>
      <c r="D143" s="2">
        <v>10228</v>
      </c>
      <c r="E143" s="2">
        <v>3442903</v>
      </c>
      <c r="F143" s="2">
        <v>46</v>
      </c>
      <c r="G143" s="6">
        <f t="shared" si="6"/>
        <v>8255</v>
      </c>
      <c r="H143">
        <f t="shared" si="7"/>
        <v>1.0438796155791603</v>
      </c>
      <c r="I143" s="8">
        <f t="shared" si="5"/>
        <v>292773.05512860214</v>
      </c>
      <c r="J143" s="3"/>
    </row>
    <row r="144" spans="1:10" x14ac:dyDescent="0.25">
      <c r="A144" s="5">
        <v>44182</v>
      </c>
      <c r="B144">
        <v>610065</v>
      </c>
      <c r="C144" s="2">
        <v>542236</v>
      </c>
      <c r="D144" s="2">
        <v>10334</v>
      </c>
      <c r="E144" s="2">
        <v>3474206</v>
      </c>
      <c r="F144" s="2">
        <v>47</v>
      </c>
      <c r="G144" s="6">
        <f t="shared" si="6"/>
        <v>7614</v>
      </c>
      <c r="H144">
        <f t="shared" si="7"/>
        <v>0.92235009085402786</v>
      </c>
      <c r="I144" s="8">
        <f t="shared" si="5"/>
        <v>310646.80127121747</v>
      </c>
      <c r="J144" s="3"/>
    </row>
    <row r="145" spans="1:10" x14ac:dyDescent="0.25">
      <c r="A145" s="5">
        <v>44183</v>
      </c>
      <c r="B145">
        <v>618900</v>
      </c>
      <c r="C145" s="2">
        <v>548420</v>
      </c>
      <c r="D145" s="2">
        <v>10431</v>
      </c>
      <c r="E145" s="2">
        <v>3508224</v>
      </c>
      <c r="F145" s="2">
        <v>48</v>
      </c>
      <c r="G145" s="6">
        <f t="shared" si="6"/>
        <v>8835</v>
      </c>
      <c r="H145">
        <f t="shared" si="7"/>
        <v>1.1603624901497243</v>
      </c>
      <c r="I145" s="8">
        <f t="shared" si="5"/>
        <v>329611.73663215188</v>
      </c>
      <c r="J145" s="3"/>
    </row>
    <row r="146" spans="1:10" x14ac:dyDescent="0.25">
      <c r="A146" s="5">
        <v>44184</v>
      </c>
      <c r="B146">
        <v>624224</v>
      </c>
      <c r="C146" s="2">
        <v>553972</v>
      </c>
      <c r="D146" s="2">
        <v>10543</v>
      </c>
      <c r="E146" s="2">
        <v>3529569</v>
      </c>
      <c r="F146" s="2">
        <v>49</v>
      </c>
      <c r="G146" s="6">
        <f t="shared" si="6"/>
        <v>5324</v>
      </c>
      <c r="H146">
        <f t="shared" si="7"/>
        <v>0.6026032823995473</v>
      </c>
      <c r="I146" s="8">
        <f t="shared" si="5"/>
        <v>349734.47813103005</v>
      </c>
      <c r="J146" s="3"/>
    </row>
    <row r="147" spans="1:10" x14ac:dyDescent="0.25">
      <c r="A147" s="5">
        <v>44185</v>
      </c>
      <c r="B147">
        <v>627625</v>
      </c>
      <c r="C147" s="2">
        <v>559428</v>
      </c>
      <c r="D147" s="2">
        <v>10640</v>
      </c>
      <c r="E147" s="2">
        <v>3541167</v>
      </c>
      <c r="F147" s="2">
        <v>50</v>
      </c>
      <c r="G147" s="6">
        <f t="shared" si="6"/>
        <v>3401</v>
      </c>
      <c r="H147">
        <f t="shared" si="7"/>
        <v>0.6388054094665665</v>
      </c>
      <c r="I147" s="8">
        <f t="shared" si="5"/>
        <v>371085.70963929943</v>
      </c>
      <c r="J147" s="3"/>
    </row>
    <row r="148" spans="1:10" x14ac:dyDescent="0.25">
      <c r="A148" s="5">
        <v>44186</v>
      </c>
      <c r="B148">
        <v>635574</v>
      </c>
      <c r="C148" s="2">
        <v>565657</v>
      </c>
      <c r="D148" s="2">
        <v>10742</v>
      </c>
      <c r="E148" s="2">
        <v>3570699</v>
      </c>
      <c r="F148" s="2">
        <v>51</v>
      </c>
      <c r="G148" s="6">
        <f t="shared" si="6"/>
        <v>7949</v>
      </c>
      <c r="H148">
        <f t="shared" si="7"/>
        <v>2.3372537488973832</v>
      </c>
      <c r="I148" s="8">
        <f t="shared" si="5"/>
        <v>393740.43026695988</v>
      </c>
      <c r="J148" s="3"/>
    </row>
    <row r="149" spans="1:10" x14ac:dyDescent="0.25">
      <c r="A149" s="5">
        <v>44187</v>
      </c>
      <c r="B149">
        <v>646481</v>
      </c>
      <c r="C149" s="2">
        <v>568306</v>
      </c>
      <c r="D149" s="2">
        <v>10843</v>
      </c>
      <c r="E149" s="2">
        <v>3606987</v>
      </c>
      <c r="F149" s="2">
        <v>52</v>
      </c>
      <c r="G149" s="6">
        <f t="shared" si="6"/>
        <v>10907</v>
      </c>
      <c r="H149">
        <f t="shared" si="7"/>
        <v>1.3721222795320167</v>
      </c>
      <c r="I149" s="8">
        <f t="shared" ref="I149:I211" si="8">I148*$K$1</f>
        <v>417778.21780715708</v>
      </c>
      <c r="J149" s="3"/>
    </row>
    <row r="150" spans="1:10" x14ac:dyDescent="0.25">
      <c r="A150" s="5">
        <v>44188</v>
      </c>
      <c r="B150">
        <v>660612</v>
      </c>
      <c r="C150" s="2">
        <v>570189</v>
      </c>
      <c r="D150" s="2">
        <v>10957</v>
      </c>
      <c r="E150" s="2">
        <v>3648854</v>
      </c>
      <c r="F150" s="2">
        <v>53</v>
      </c>
      <c r="G150" s="6">
        <f t="shared" si="6"/>
        <v>14131</v>
      </c>
      <c r="H150">
        <f t="shared" si="7"/>
        <v>1.2955899880810489</v>
      </c>
      <c r="I150" s="8">
        <f t="shared" si="8"/>
        <v>443283.50826402428</v>
      </c>
      <c r="J150" s="3"/>
    </row>
    <row r="151" spans="1:10" x14ac:dyDescent="0.25">
      <c r="A151" s="5">
        <v>44189</v>
      </c>
      <c r="B151">
        <v>664985</v>
      </c>
      <c r="C151" s="2">
        <v>577772</v>
      </c>
      <c r="D151" s="2">
        <v>11065</v>
      </c>
      <c r="E151" s="2">
        <v>3659567</v>
      </c>
      <c r="F151" s="2">
        <v>54</v>
      </c>
      <c r="G151" s="6">
        <f t="shared" si="6"/>
        <v>4373</v>
      </c>
      <c r="H151">
        <f t="shared" si="7"/>
        <v>0.30946146769513833</v>
      </c>
      <c r="I151" s="8">
        <f t="shared" si="8"/>
        <v>470345.89244565199</v>
      </c>
      <c r="J151" s="3"/>
    </row>
    <row r="152" spans="1:10" x14ac:dyDescent="0.25">
      <c r="A152" s="5">
        <v>44190</v>
      </c>
      <c r="B152">
        <v>667656</v>
      </c>
      <c r="C152" s="2">
        <v>585612</v>
      </c>
      <c r="D152" s="2">
        <v>11170</v>
      </c>
      <c r="E152" s="2">
        <v>3667386</v>
      </c>
      <c r="F152" s="2">
        <v>55</v>
      </c>
      <c r="G152" s="6">
        <f t="shared" si="6"/>
        <v>2671</v>
      </c>
      <c r="H152">
        <f t="shared" si="7"/>
        <v>0.61079350560256118</v>
      </c>
      <c r="I152" s="8">
        <f t="shared" si="8"/>
        <v>499060.43066400918</v>
      </c>
      <c r="J152" s="3"/>
    </row>
    <row r="153" spans="1:10" x14ac:dyDescent="0.25">
      <c r="A153" s="5">
        <v>44191</v>
      </c>
      <c r="B153">
        <v>670687</v>
      </c>
      <c r="C153" s="2">
        <v>593377</v>
      </c>
      <c r="D153" s="2">
        <v>11292</v>
      </c>
      <c r="E153" s="2">
        <v>3676101</v>
      </c>
      <c r="F153" s="2">
        <v>56</v>
      </c>
      <c r="G153" s="6">
        <f t="shared" si="6"/>
        <v>3031</v>
      </c>
      <c r="H153">
        <f t="shared" si="7"/>
        <v>1.1347809809060276</v>
      </c>
      <c r="I153" s="8">
        <f t="shared" si="8"/>
        <v>529527.98664724198</v>
      </c>
      <c r="J153" s="3"/>
    </row>
    <row r="154" spans="1:10" x14ac:dyDescent="0.25">
      <c r="A154" s="5">
        <v>44192</v>
      </c>
      <c r="B154">
        <v>674465</v>
      </c>
      <c r="C154" s="2">
        <v>600675</v>
      </c>
      <c r="D154" s="2">
        <v>11400</v>
      </c>
      <c r="E154" s="2">
        <v>3686584</v>
      </c>
      <c r="G154" s="6">
        <f t="shared" si="6"/>
        <v>3778</v>
      </c>
      <c r="H154">
        <f t="shared" si="7"/>
        <v>1.2464533157373805</v>
      </c>
      <c r="I154" s="8">
        <f t="shared" si="8"/>
        <v>561855.58183726249</v>
      </c>
    </row>
    <row r="155" spans="1:10" x14ac:dyDescent="0.25">
      <c r="A155" s="5">
        <v>44193</v>
      </c>
      <c r="B155">
        <v>685398</v>
      </c>
      <c r="C155" s="2">
        <v>609097</v>
      </c>
      <c r="D155" s="2">
        <v>11532</v>
      </c>
      <c r="E155" s="2">
        <v>3714785</v>
      </c>
      <c r="G155" s="6">
        <f t="shared" si="6"/>
        <v>10933</v>
      </c>
      <c r="H155">
        <f t="shared" si="7"/>
        <v>2.893859184753838</v>
      </c>
      <c r="I155" s="8">
        <f t="shared" si="8"/>
        <v>596156.77131714637</v>
      </c>
    </row>
    <row r="156" spans="1:10" x14ac:dyDescent="0.25">
      <c r="A156" s="5">
        <v>44194</v>
      </c>
      <c r="B156">
        <v>701858</v>
      </c>
      <c r="C156" s="2">
        <v>613094</v>
      </c>
      <c r="D156" s="2">
        <v>11663</v>
      </c>
      <c r="E156" s="2">
        <v>3750860</v>
      </c>
      <c r="G156" s="6">
        <f t="shared" si="6"/>
        <v>16460</v>
      </c>
      <c r="H156">
        <f t="shared" si="7"/>
        <v>1.5055337052958933</v>
      </c>
      <c r="I156" s="8">
        <f t="shared" si="8"/>
        <v>632552.04268883518</v>
      </c>
    </row>
    <row r="157" spans="1:10" x14ac:dyDescent="0.25">
      <c r="A157" s="5">
        <v>44195</v>
      </c>
      <c r="B157">
        <v>718915</v>
      </c>
      <c r="C157" s="2">
        <v>616296</v>
      </c>
      <c r="D157" s="2">
        <v>11811</v>
      </c>
      <c r="E157" s="2">
        <v>3786301</v>
      </c>
      <c r="G157" s="6">
        <f t="shared" si="6"/>
        <v>17057</v>
      </c>
      <c r="H157">
        <f t="shared" si="7"/>
        <v>1.0362697448359659</v>
      </c>
      <c r="I157" s="8">
        <f t="shared" si="8"/>
        <v>671169.23930225568</v>
      </c>
    </row>
    <row r="158" spans="1:10" x14ac:dyDescent="0.25">
      <c r="A158" s="5">
        <v>44196</v>
      </c>
      <c r="B158">
        <v>732221</v>
      </c>
      <c r="C158" s="2">
        <v>627348</v>
      </c>
      <c r="D158" s="2">
        <v>11938</v>
      </c>
      <c r="E158" s="2">
        <v>3814207</v>
      </c>
      <c r="G158" s="6">
        <f t="shared" si="6"/>
        <v>13306</v>
      </c>
      <c r="H158">
        <f t="shared" si="7"/>
        <v>0.78009028551327897</v>
      </c>
      <c r="I158" s="8">
        <f t="shared" si="8"/>
        <v>712144.00932250684</v>
      </c>
    </row>
    <row r="159" spans="1:10" x14ac:dyDescent="0.25">
      <c r="A159" s="5">
        <v>44197</v>
      </c>
      <c r="B159">
        <v>735667</v>
      </c>
      <c r="C159" s="2">
        <v>639598</v>
      </c>
      <c r="D159" s="2">
        <v>12088</v>
      </c>
      <c r="E159" s="2">
        <v>3820791</v>
      </c>
      <c r="G159" s="6">
        <f t="shared" si="6"/>
        <v>3446</v>
      </c>
      <c r="H159">
        <f t="shared" si="7"/>
        <v>0.25898091086727792</v>
      </c>
      <c r="I159" s="8">
        <f t="shared" si="8"/>
        <v>755620.28221252281</v>
      </c>
    </row>
    <row r="160" spans="1:10" x14ac:dyDescent="0.25">
      <c r="A160" s="5">
        <v>44198</v>
      </c>
      <c r="B160">
        <v>740650</v>
      </c>
      <c r="C160" s="2">
        <v>650746</v>
      </c>
      <c r="D160" s="2">
        <v>12239</v>
      </c>
      <c r="E160" s="2">
        <v>3834240</v>
      </c>
      <c r="G160" s="6">
        <f t="shared" si="6"/>
        <v>4983</v>
      </c>
      <c r="H160">
        <f t="shared" si="7"/>
        <v>1.4460243760882183</v>
      </c>
      <c r="I160" s="8">
        <f t="shared" si="8"/>
        <v>801750.7743049236</v>
      </c>
    </row>
    <row r="161" spans="1:9" x14ac:dyDescent="0.25">
      <c r="A161" s="5">
        <v>44199</v>
      </c>
      <c r="B161">
        <v>746917</v>
      </c>
      <c r="C161" s="2">
        <v>652818</v>
      </c>
      <c r="D161" s="2">
        <v>12378</v>
      </c>
      <c r="E161" s="2">
        <v>3849562</v>
      </c>
      <c r="G161" s="6">
        <f t="shared" si="6"/>
        <v>6267</v>
      </c>
      <c r="H161">
        <f t="shared" si="7"/>
        <v>1.2576760987357014</v>
      </c>
      <c r="I161" s="8">
        <f t="shared" si="8"/>
        <v>850697.52523894259</v>
      </c>
    </row>
    <row r="162" spans="1:9" x14ac:dyDescent="0.25">
      <c r="A162" s="5">
        <v>44200</v>
      </c>
      <c r="B162">
        <v>759866</v>
      </c>
      <c r="C162" s="2">
        <v>655202</v>
      </c>
      <c r="D162" s="2">
        <v>12526</v>
      </c>
      <c r="E162" s="2">
        <v>3884739</v>
      </c>
      <c r="G162" s="6">
        <f t="shared" si="6"/>
        <v>12949</v>
      </c>
      <c r="H162">
        <f t="shared" si="7"/>
        <v>2.0662198819211746</v>
      </c>
      <c r="I162" s="8">
        <f t="shared" si="8"/>
        <v>902632.46714673878</v>
      </c>
    </row>
    <row r="163" spans="1:9" x14ac:dyDescent="0.25">
      <c r="A163" s="5">
        <v>44201</v>
      </c>
      <c r="B163">
        <v>777261</v>
      </c>
      <c r="C163" s="2">
        <v>659005</v>
      </c>
      <c r="D163" s="2">
        <v>12704</v>
      </c>
      <c r="E163" s="2">
        <v>3928547</v>
      </c>
      <c r="G163" s="6">
        <f t="shared" si="6"/>
        <v>17395</v>
      </c>
      <c r="H163">
        <f t="shared" si="7"/>
        <v>1.3433469766005097</v>
      </c>
      <c r="I163" s="8">
        <f t="shared" si="8"/>
        <v>957738.02858843876</v>
      </c>
    </row>
    <row r="164" spans="1:9" x14ac:dyDescent="0.25">
      <c r="A164" s="5">
        <v>44202</v>
      </c>
      <c r="B164">
        <v>795025</v>
      </c>
      <c r="C164" s="2">
        <v>663926</v>
      </c>
      <c r="D164" s="2">
        <v>12859</v>
      </c>
      <c r="E164" s="2">
        <v>3967550</v>
      </c>
      <c r="G164" s="6">
        <f t="shared" si="6"/>
        <v>17764</v>
      </c>
      <c r="H164">
        <f t="shared" si="7"/>
        <v>1.0212129922391491</v>
      </c>
      <c r="I164" s="8">
        <f t="shared" si="8"/>
        <v>1016207.7753573117</v>
      </c>
    </row>
    <row r="165" spans="1:9" x14ac:dyDescent="0.25">
      <c r="A165" s="5">
        <v>44203</v>
      </c>
      <c r="B165">
        <v>809904</v>
      </c>
      <c r="C165" s="2">
        <v>678432</v>
      </c>
      <c r="D165" s="2">
        <v>13043</v>
      </c>
      <c r="E165" s="2">
        <v>4006522</v>
      </c>
      <c r="G165" s="6">
        <f t="shared" si="6"/>
        <v>14879</v>
      </c>
      <c r="H165">
        <f t="shared" si="7"/>
        <v>0.8375928844854762</v>
      </c>
      <c r="I165" s="8">
        <f t="shared" si="8"/>
        <v>1078247.0904059936</v>
      </c>
    </row>
    <row r="166" spans="1:9" x14ac:dyDescent="0.25">
      <c r="A166" s="5">
        <v>44204</v>
      </c>
      <c r="B166">
        <v>823002</v>
      </c>
      <c r="C166" s="2">
        <v>694396</v>
      </c>
      <c r="D166" s="2">
        <v>13234</v>
      </c>
      <c r="E166" s="2">
        <v>4045274</v>
      </c>
      <c r="G166" s="6">
        <f t="shared" si="6"/>
        <v>13098</v>
      </c>
      <c r="H166">
        <f t="shared" si="7"/>
        <v>0.88030109550373004</v>
      </c>
      <c r="I166" s="8">
        <f t="shared" si="8"/>
        <v>1144073.8952820944</v>
      </c>
    </row>
    <row r="167" spans="1:9" x14ac:dyDescent="0.25">
      <c r="A167" s="5">
        <v>44205</v>
      </c>
      <c r="B167">
        <v>831437</v>
      </c>
      <c r="C167" s="2">
        <v>710588</v>
      </c>
      <c r="D167" s="2">
        <v>13394</v>
      </c>
      <c r="E167" s="2">
        <v>4066352</v>
      </c>
      <c r="G167" s="6">
        <f t="shared" si="6"/>
        <v>8435</v>
      </c>
      <c r="H167">
        <f t="shared" si="7"/>
        <v>0.64399144907619488</v>
      </c>
      <c r="I167" s="8">
        <f t="shared" si="8"/>
        <v>1213919.4156073271</v>
      </c>
    </row>
    <row r="168" spans="1:9" x14ac:dyDescent="0.25">
      <c r="A168" s="5">
        <v>44206</v>
      </c>
      <c r="B168">
        <v>835748</v>
      </c>
      <c r="C168" s="2">
        <v>719258</v>
      </c>
      <c r="D168" s="2">
        <v>13575</v>
      </c>
      <c r="E168" s="2">
        <v>4078668</v>
      </c>
      <c r="G168" s="6">
        <f t="shared" si="6"/>
        <v>4311</v>
      </c>
      <c r="H168">
        <f t="shared" si="7"/>
        <v>0.51108476585655005</v>
      </c>
      <c r="I168" s="8">
        <f t="shared" si="8"/>
        <v>1288028.993289012</v>
      </c>
    </row>
    <row r="169" spans="1:9" x14ac:dyDescent="0.25">
      <c r="A169" s="5">
        <v>44207</v>
      </c>
      <c r="B169">
        <v>845130</v>
      </c>
      <c r="C169" s="2">
        <v>721329</v>
      </c>
      <c r="D169" s="2">
        <v>13738</v>
      </c>
      <c r="E169" s="2">
        <v>4112656</v>
      </c>
      <c r="G169" s="6">
        <f t="shared" si="6"/>
        <v>9382</v>
      </c>
      <c r="H169">
        <f t="shared" si="7"/>
        <v>2.1762932034330782</v>
      </c>
      <c r="I169" s="8">
        <f t="shared" si="8"/>
        <v>1366662.9483169557</v>
      </c>
    </row>
    <row r="170" spans="1:9" x14ac:dyDescent="0.25">
      <c r="A170" s="5">
        <v>44208</v>
      </c>
      <c r="B170">
        <v>855933</v>
      </c>
      <c r="C170" s="2">
        <v>728204</v>
      </c>
      <c r="D170" s="2">
        <v>13910</v>
      </c>
      <c r="E170" s="2">
        <v>4149011</v>
      </c>
      <c r="G170" s="6">
        <f t="shared" si="6"/>
        <v>10803</v>
      </c>
      <c r="H170">
        <f t="shared" si="7"/>
        <v>1.1514602430185461</v>
      </c>
      <c r="I170" s="8">
        <f t="shared" si="8"/>
        <v>1450097.4931728875</v>
      </c>
    </row>
    <row r="171" spans="1:9" x14ac:dyDescent="0.25">
      <c r="A171" s="5">
        <v>44209</v>
      </c>
      <c r="B171">
        <v>866844</v>
      </c>
      <c r="C171" s="2">
        <v>734502</v>
      </c>
      <c r="D171" s="2">
        <v>14071</v>
      </c>
      <c r="E171" s="2">
        <v>4181379</v>
      </c>
      <c r="G171" s="6">
        <f t="shared" si="6"/>
        <v>10911</v>
      </c>
      <c r="H171">
        <f t="shared" si="7"/>
        <v>1.0099972229936129</v>
      </c>
      <c r="I171" s="8">
        <f t="shared" si="8"/>
        <v>1538625.703064437</v>
      </c>
    </row>
    <row r="172" spans="1:9" x14ac:dyDescent="0.25">
      <c r="A172" s="5">
        <v>44210</v>
      </c>
      <c r="B172">
        <v>874930</v>
      </c>
      <c r="C172" s="2">
        <v>752554</v>
      </c>
      <c r="D172" s="2">
        <v>14247</v>
      </c>
      <c r="E172" s="2">
        <v>4211587</v>
      </c>
      <c r="G172" s="6">
        <f t="shared" si="6"/>
        <v>8086</v>
      </c>
      <c r="H172">
        <f t="shared" si="7"/>
        <v>0.74108697644578869</v>
      </c>
      <c r="I172" s="8">
        <f t="shared" si="8"/>
        <v>1632558.5453917368</v>
      </c>
    </row>
    <row r="173" spans="1:9" x14ac:dyDescent="0.25">
      <c r="A173" s="5">
        <v>44211</v>
      </c>
      <c r="B173">
        <v>884226</v>
      </c>
      <c r="C173" s="2">
        <v>769895</v>
      </c>
      <c r="D173" s="2">
        <v>14411</v>
      </c>
      <c r="E173" s="2">
        <v>4242774</v>
      </c>
      <c r="G173" s="6">
        <f t="shared" si="6"/>
        <v>9296</v>
      </c>
      <c r="H173">
        <f t="shared" si="7"/>
        <v>1.1496413554291367</v>
      </c>
      <c r="I173" s="8">
        <f t="shared" si="8"/>
        <v>1732225.972062787</v>
      </c>
    </row>
    <row r="174" spans="1:9" x14ac:dyDescent="0.25">
      <c r="A174" s="5">
        <v>44212</v>
      </c>
      <c r="B174">
        <v>889464</v>
      </c>
      <c r="C174" s="2">
        <v>784800</v>
      </c>
      <c r="D174" s="2">
        <v>14559</v>
      </c>
      <c r="E174" s="2">
        <v>4260163</v>
      </c>
      <c r="G174" s="6">
        <f t="shared" si="6"/>
        <v>5238</v>
      </c>
      <c r="H174">
        <f t="shared" si="7"/>
        <v>0.56346815834767638</v>
      </c>
      <c r="I174" s="8">
        <f t="shared" si="8"/>
        <v>1837978.078494492</v>
      </c>
    </row>
    <row r="175" spans="1:9" x14ac:dyDescent="0.25">
      <c r="A175" s="5">
        <v>44213</v>
      </c>
      <c r="B175">
        <v>892104</v>
      </c>
      <c r="C175" s="2">
        <v>798073</v>
      </c>
      <c r="D175" s="2">
        <v>14712</v>
      </c>
      <c r="E175" s="2">
        <v>4268998</v>
      </c>
      <c r="G175" s="6">
        <f t="shared" si="6"/>
        <v>2640</v>
      </c>
      <c r="H175">
        <f t="shared" si="7"/>
        <v>0.50400916380297822</v>
      </c>
      <c r="I175" s="8">
        <f t="shared" si="8"/>
        <v>1950186.3333705163</v>
      </c>
    </row>
    <row r="176" spans="1:9" x14ac:dyDescent="0.25">
      <c r="A176" s="5">
        <v>44214</v>
      </c>
      <c r="B176">
        <v>899769</v>
      </c>
      <c r="C176" s="2">
        <v>810786</v>
      </c>
      <c r="D176" s="2">
        <v>14869</v>
      </c>
      <c r="E176" s="2">
        <v>4298798</v>
      </c>
      <c r="G176" s="6">
        <f t="shared" si="6"/>
        <v>7665</v>
      </c>
      <c r="H176">
        <f t="shared" si="7"/>
        <v>2.9034090909090908</v>
      </c>
      <c r="I176" s="8">
        <f t="shared" si="8"/>
        <v>2069244.8834756524</v>
      </c>
    </row>
    <row r="177" spans="1:9" x14ac:dyDescent="0.25">
      <c r="A177" s="5">
        <v>44215</v>
      </c>
      <c r="B177">
        <v>909376</v>
      </c>
      <c r="C177" s="2">
        <v>816094</v>
      </c>
      <c r="D177" s="2">
        <v>15018</v>
      </c>
      <c r="E177" s="2">
        <v>4330586</v>
      </c>
      <c r="G177" s="6">
        <f t="shared" si="6"/>
        <v>9607</v>
      </c>
      <c r="H177">
        <f t="shared" si="7"/>
        <v>1.2533594259621657</v>
      </c>
      <c r="I177" s="8">
        <f t="shared" si="8"/>
        <v>2195571.9381901091</v>
      </c>
    </row>
    <row r="178" spans="1:9" x14ac:dyDescent="0.25">
      <c r="A178" s="5">
        <v>44216</v>
      </c>
      <c r="B178">
        <v>917590</v>
      </c>
      <c r="C178" s="2">
        <v>820440</v>
      </c>
      <c r="D178" s="2">
        <v>15164</v>
      </c>
      <c r="E178" s="2">
        <v>4359179</v>
      </c>
      <c r="G178" s="6">
        <f t="shared" si="6"/>
        <v>8214</v>
      </c>
      <c r="H178">
        <f t="shared" si="7"/>
        <v>0.85500156136150729</v>
      </c>
      <c r="I178" s="8">
        <f t="shared" si="8"/>
        <v>2329611.2385069439</v>
      </c>
    </row>
    <row r="179" spans="1:9" x14ac:dyDescent="0.25">
      <c r="A179" s="5">
        <v>44217</v>
      </c>
      <c r="B179">
        <v>925120</v>
      </c>
      <c r="C179" s="2">
        <v>832714</v>
      </c>
      <c r="D179" s="2">
        <v>15311</v>
      </c>
      <c r="E179" s="2">
        <v>4384316</v>
      </c>
      <c r="G179" s="6">
        <f t="shared" si="6"/>
        <v>7530</v>
      </c>
      <c r="H179">
        <f t="shared" si="7"/>
        <v>0.91672753834915999</v>
      </c>
      <c r="I179" s="8">
        <f t="shared" si="8"/>
        <v>2471833.6157327676</v>
      </c>
    </row>
    <row r="180" spans="1:9" x14ac:dyDescent="0.25">
      <c r="A180" s="5">
        <v>44218</v>
      </c>
      <c r="B180">
        <v>933584</v>
      </c>
      <c r="C180" s="2">
        <v>843238</v>
      </c>
      <c r="D180" s="2">
        <v>15444</v>
      </c>
      <c r="E180" s="2">
        <v>4414707</v>
      </c>
      <c r="G180" s="6">
        <f t="shared" si="6"/>
        <v>8464</v>
      </c>
      <c r="H180">
        <f t="shared" si="7"/>
        <v>1.1240371845949535</v>
      </c>
      <c r="I180" s="8">
        <f t="shared" si="8"/>
        <v>2622738.6453468618</v>
      </c>
    </row>
    <row r="181" spans="1:9" x14ac:dyDescent="0.25">
      <c r="A181" s="5">
        <v>44219</v>
      </c>
      <c r="B181">
        <v>937823</v>
      </c>
      <c r="C181" s="2">
        <v>852832</v>
      </c>
      <c r="D181" s="2">
        <v>15585</v>
      </c>
      <c r="E181" s="2">
        <v>4428841</v>
      </c>
      <c r="G181" s="6">
        <f t="shared" si="6"/>
        <v>4239</v>
      </c>
      <c r="H181">
        <f t="shared" si="7"/>
        <v>0.50082703213610591</v>
      </c>
      <c r="I181" s="8">
        <f t="shared" si="8"/>
        <v>2782856.4018281242</v>
      </c>
    </row>
    <row r="182" spans="1:9" x14ac:dyDescent="0.25">
      <c r="A182" s="5">
        <v>44220</v>
      </c>
      <c r="B182">
        <v>940217</v>
      </c>
      <c r="C182" s="2">
        <v>860844</v>
      </c>
      <c r="D182" s="2">
        <v>15726</v>
      </c>
      <c r="E182" s="2">
        <v>4436726</v>
      </c>
      <c r="G182" s="6">
        <f t="shared" si="6"/>
        <v>2394</v>
      </c>
      <c r="H182">
        <f t="shared" si="7"/>
        <v>0.56475583864118895</v>
      </c>
      <c r="I182" s="8">
        <f t="shared" si="8"/>
        <v>2952749.320613903</v>
      </c>
    </row>
    <row r="183" spans="1:9" x14ac:dyDescent="0.25">
      <c r="A183" s="5">
        <v>44221</v>
      </c>
      <c r="B183">
        <v>947187</v>
      </c>
      <c r="C183" s="2">
        <v>869543</v>
      </c>
      <c r="D183" s="2">
        <v>15859</v>
      </c>
      <c r="E183" s="2">
        <v>4463987</v>
      </c>
      <c r="G183" s="6">
        <f t="shared" si="6"/>
        <v>6970</v>
      </c>
      <c r="H183">
        <f t="shared" si="7"/>
        <v>2.9114452798663324</v>
      </c>
      <c r="I183" s="8">
        <f t="shared" si="8"/>
        <v>3133014.1737311082</v>
      </c>
    </row>
    <row r="184" spans="1:9" x14ac:dyDescent="0.25">
      <c r="A184" s="5">
        <v>44222</v>
      </c>
      <c r="B184">
        <v>956380</v>
      </c>
      <c r="C184" s="2">
        <v>873224</v>
      </c>
      <c r="D184" s="2">
        <v>16001</v>
      </c>
      <c r="E184" s="2">
        <v>4493430</v>
      </c>
      <c r="G184" s="6">
        <f t="shared" si="6"/>
        <v>9193</v>
      </c>
      <c r="H184">
        <f t="shared" si="7"/>
        <v>1.318938307030129</v>
      </c>
      <c r="I184" s="8">
        <f t="shared" si="8"/>
        <v>3324284.1660392731</v>
      </c>
    </row>
    <row r="185" spans="1:9" x14ac:dyDescent="0.25">
      <c r="A185" s="5">
        <v>44223</v>
      </c>
      <c r="B185">
        <v>964878</v>
      </c>
      <c r="C185" s="2">
        <v>875974</v>
      </c>
      <c r="D185" s="2">
        <v>16153</v>
      </c>
      <c r="E185" s="2">
        <v>4523916</v>
      </c>
      <c r="G185" s="6">
        <f t="shared" si="6"/>
        <v>8498</v>
      </c>
      <c r="H185">
        <f t="shared" si="7"/>
        <v>0.92439899923855107</v>
      </c>
      <c r="I185" s="8">
        <f t="shared" si="8"/>
        <v>3527231.1594489035</v>
      </c>
    </row>
    <row r="186" spans="1:9" x14ac:dyDescent="0.25">
      <c r="A186" s="5">
        <v>44224</v>
      </c>
      <c r="B186">
        <v>972885</v>
      </c>
      <c r="C186" s="2">
        <v>885601</v>
      </c>
      <c r="D186" s="2">
        <v>16283</v>
      </c>
      <c r="E186" s="2">
        <v>4549733</v>
      </c>
      <c r="G186" s="6">
        <f t="shared" si="6"/>
        <v>8007</v>
      </c>
      <c r="H186">
        <f t="shared" si="7"/>
        <v>0.94222169922334664</v>
      </c>
      <c r="I186" s="8">
        <f t="shared" si="8"/>
        <v>3742568.0329279872</v>
      </c>
    </row>
    <row r="187" spans="1:9" x14ac:dyDescent="0.25">
      <c r="A187" s="5">
        <v>44225</v>
      </c>
      <c r="B187">
        <v>980937</v>
      </c>
      <c r="C187" s="2">
        <v>894489</v>
      </c>
      <c r="D187" s="2">
        <v>16432</v>
      </c>
      <c r="E187" s="2">
        <v>4581062</v>
      </c>
      <c r="G187" s="6">
        <f t="shared" si="6"/>
        <v>8052</v>
      </c>
      <c r="H187">
        <f t="shared" si="7"/>
        <v>1.0056200824278756</v>
      </c>
      <c r="I187" s="8">
        <f t="shared" si="8"/>
        <v>3971051.1865865053</v>
      </c>
    </row>
    <row r="188" spans="1:9" x14ac:dyDescent="0.25">
      <c r="A188" s="5">
        <v>44226</v>
      </c>
      <c r="B188">
        <v>984992</v>
      </c>
      <c r="C188" s="2">
        <v>902361</v>
      </c>
      <c r="D188" s="2">
        <v>16554</v>
      </c>
      <c r="E188" s="2">
        <v>4595488</v>
      </c>
      <c r="G188" s="6">
        <f t="shared" si="6"/>
        <v>4055</v>
      </c>
      <c r="H188">
        <f t="shared" si="7"/>
        <v>0.5036015896671634</v>
      </c>
      <c r="I188" s="8">
        <f t="shared" si="8"/>
        <v>4213483.1986348862</v>
      </c>
    </row>
    <row r="189" spans="1:9" x14ac:dyDescent="0.25">
      <c r="A189" s="5">
        <v>44227</v>
      </c>
      <c r="B189">
        <v>987565</v>
      </c>
      <c r="C189" s="2">
        <v>909307</v>
      </c>
      <c r="D189" s="2">
        <v>16668</v>
      </c>
      <c r="E189" s="2">
        <v>4603113</v>
      </c>
      <c r="G189" s="6">
        <f t="shared" si="6"/>
        <v>2573</v>
      </c>
      <c r="H189">
        <f t="shared" si="7"/>
        <v>0.6345252774352651</v>
      </c>
      <c r="I189" s="8">
        <f t="shared" si="8"/>
        <v>4470715.6445493307</v>
      </c>
    </row>
    <row r="190" spans="1:9" x14ac:dyDescent="0.25">
      <c r="A190" s="5">
        <v>44228</v>
      </c>
      <c r="B190">
        <v>994778</v>
      </c>
      <c r="C190" s="2">
        <v>916925</v>
      </c>
      <c r="D190" s="2">
        <v>16800</v>
      </c>
      <c r="E190" s="2">
        <v>4630608</v>
      </c>
      <c r="G190" s="6">
        <f t="shared" si="6"/>
        <v>7213</v>
      </c>
      <c r="H190">
        <f t="shared" si="7"/>
        <v>2.8033424018655264</v>
      </c>
      <c r="I190" s="8">
        <f t="shared" si="8"/>
        <v>4743652.0883467067</v>
      </c>
    </row>
    <row r="191" spans="1:9" x14ac:dyDescent="0.25">
      <c r="A191" s="5">
        <v>44229</v>
      </c>
      <c r="B191">
        <v>1003926</v>
      </c>
      <c r="C191" s="2">
        <v>920023</v>
      </c>
      <c r="D191" s="2">
        <v>16933</v>
      </c>
      <c r="E191" s="2">
        <v>4660591</v>
      </c>
      <c r="G191" s="6">
        <f t="shared" si="6"/>
        <v>9148</v>
      </c>
      <c r="H191">
        <f t="shared" si="7"/>
        <v>1.2682656314986829</v>
      </c>
      <c r="I191" s="8">
        <f t="shared" si="8"/>
        <v>5033251.2564762775</v>
      </c>
    </row>
    <row r="192" spans="1:9" x14ac:dyDescent="0.25">
      <c r="A192" s="5">
        <v>44230</v>
      </c>
      <c r="B192">
        <v>1013590</v>
      </c>
      <c r="C192" s="2">
        <v>922608</v>
      </c>
      <c r="D192" s="2">
        <v>17062</v>
      </c>
      <c r="E192" s="2">
        <v>4692387</v>
      </c>
      <c r="G192" s="6">
        <f t="shared" si="6"/>
        <v>9664</v>
      </c>
      <c r="H192">
        <f t="shared" si="7"/>
        <v>1.0564057717533888</v>
      </c>
      <c r="I192" s="8">
        <f t="shared" si="8"/>
        <v>5340530.4054769939</v>
      </c>
    </row>
    <row r="193" spans="1:9" x14ac:dyDescent="0.25">
      <c r="A193" s="5">
        <v>44231</v>
      </c>
      <c r="B193">
        <v>1021695</v>
      </c>
      <c r="C193" s="2">
        <v>932317</v>
      </c>
      <c r="D193" s="2">
        <v>17186</v>
      </c>
      <c r="E193" s="2">
        <v>4720130</v>
      </c>
      <c r="G193" s="6">
        <f t="shared" si="6"/>
        <v>8105</v>
      </c>
      <c r="H193">
        <f t="shared" si="7"/>
        <v>0.83867963576158944</v>
      </c>
      <c r="I193" s="8">
        <f t="shared" si="8"/>
        <v>5666568.8952296972</v>
      </c>
    </row>
    <row r="194" spans="1:9" x14ac:dyDescent="0.25">
      <c r="A194" s="5">
        <v>44232</v>
      </c>
      <c r="B194">
        <v>1030315</v>
      </c>
      <c r="C194" s="2">
        <v>941122</v>
      </c>
      <c r="D194" s="2">
        <v>17309</v>
      </c>
      <c r="E194" s="2">
        <v>4751323</v>
      </c>
      <c r="G194" s="6">
        <f t="shared" si="6"/>
        <v>8620</v>
      </c>
      <c r="H194">
        <f t="shared" si="7"/>
        <v>1.0635410240592227</v>
      </c>
      <c r="I194" s="8">
        <f t="shared" si="8"/>
        <v>6012511.980355775</v>
      </c>
    </row>
    <row r="195" spans="1:9" x14ac:dyDescent="0.25">
      <c r="A195" s="5">
        <v>44233</v>
      </c>
      <c r="B195">
        <v>1035135</v>
      </c>
      <c r="C195" s="2">
        <v>948729</v>
      </c>
      <c r="D195" s="2">
        <v>17429</v>
      </c>
      <c r="E195" s="2">
        <v>4766222</v>
      </c>
      <c r="G195" s="6">
        <f t="shared" si="6"/>
        <v>4820</v>
      </c>
      <c r="H195">
        <f t="shared" si="7"/>
        <v>0.55916473317865434</v>
      </c>
      <c r="I195" s="8">
        <f t="shared" si="8"/>
        <v>6379574.833080072</v>
      </c>
    </row>
    <row r="196" spans="1:9" x14ac:dyDescent="0.25">
      <c r="A196" s="5">
        <v>44234</v>
      </c>
      <c r="B196">
        <v>1037586</v>
      </c>
      <c r="C196" s="2">
        <v>955557</v>
      </c>
      <c r="D196" s="2">
        <v>17555</v>
      </c>
      <c r="E196" s="2">
        <v>4774041</v>
      </c>
      <c r="G196" s="6">
        <f t="shared" si="6"/>
        <v>2451</v>
      </c>
      <c r="H196">
        <f t="shared" si="7"/>
        <v>0.50850622406639001</v>
      </c>
      <c r="I196" s="8">
        <f t="shared" si="8"/>
        <v>6769046.8116889093</v>
      </c>
    </row>
    <row r="197" spans="1:9" x14ac:dyDescent="0.25">
      <c r="A197" s="5">
        <v>44235</v>
      </c>
      <c r="B197">
        <v>1045360</v>
      </c>
      <c r="C197" s="2">
        <v>963121</v>
      </c>
      <c r="D197" s="2">
        <v>17686</v>
      </c>
      <c r="E197" s="2">
        <v>4799599</v>
      </c>
      <c r="G197" s="6">
        <f t="shared" si="6"/>
        <v>7774</v>
      </c>
      <c r="H197">
        <f t="shared" si="7"/>
        <v>3.1717666258669932</v>
      </c>
      <c r="I197" s="8">
        <f t="shared" si="8"/>
        <v>7182295.9895767542</v>
      </c>
    </row>
    <row r="198" spans="1:9" x14ac:dyDescent="0.25">
      <c r="A198" s="5">
        <v>44236</v>
      </c>
      <c r="B198">
        <v>1055640</v>
      </c>
      <c r="C198" s="2">
        <v>965910</v>
      </c>
      <c r="D198" s="2">
        <v>17816</v>
      </c>
      <c r="E198" s="2">
        <v>4830974</v>
      </c>
      <c r="G198" s="6">
        <f t="shared" si="6"/>
        <v>10280</v>
      </c>
      <c r="H198">
        <f t="shared" si="7"/>
        <v>1.3223565731926936</v>
      </c>
      <c r="I198" s="8">
        <f t="shared" si="8"/>
        <v>7620773.9607904302</v>
      </c>
    </row>
    <row r="199" spans="1:9" x14ac:dyDescent="0.25">
      <c r="A199" s="5">
        <v>44237</v>
      </c>
      <c r="B199">
        <v>1065174</v>
      </c>
      <c r="C199" s="2">
        <v>968419</v>
      </c>
      <c r="D199" s="2">
        <v>17944</v>
      </c>
      <c r="E199" s="2">
        <v>4860902</v>
      </c>
      <c r="G199" s="6">
        <f t="shared" ref="G199:G211" si="9">B199-B198</f>
        <v>9534</v>
      </c>
      <c r="H199">
        <f t="shared" si="7"/>
        <v>0.92743190661478603</v>
      </c>
      <c r="I199" s="8">
        <f t="shared" si="8"/>
        <v>8086020.9389510052</v>
      </c>
    </row>
    <row r="200" spans="1:9" x14ac:dyDescent="0.25">
      <c r="A200" s="5">
        <v>44238</v>
      </c>
      <c r="B200">
        <v>1074185</v>
      </c>
      <c r="C200" s="2">
        <v>978001</v>
      </c>
      <c r="D200" s="2">
        <v>18070</v>
      </c>
      <c r="E200" s="2">
        <v>4889130</v>
      </c>
      <c r="G200" s="6">
        <f t="shared" si="9"/>
        <v>9011</v>
      </c>
      <c r="H200">
        <f t="shared" si="7"/>
        <v>0.94514369624501782</v>
      </c>
      <c r="I200" s="8">
        <f t="shared" si="8"/>
        <v>8579671.1674640011</v>
      </c>
    </row>
    <row r="201" spans="1:9" x14ac:dyDescent="0.25">
      <c r="A201" s="5">
        <v>44239</v>
      </c>
      <c r="B201">
        <v>1083011</v>
      </c>
      <c r="C201" s="2">
        <v>986837</v>
      </c>
      <c r="D201" s="2">
        <v>18210</v>
      </c>
      <c r="E201" s="2">
        <v>4920186</v>
      </c>
      <c r="G201" s="6">
        <f t="shared" si="9"/>
        <v>8826</v>
      </c>
      <c r="H201">
        <f t="shared" ref="H201:H211" si="10">G201/G200</f>
        <v>0.9794695372322717</v>
      </c>
      <c r="I201" s="8">
        <f t="shared" si="8"/>
        <v>9103458.6600220427</v>
      </c>
    </row>
    <row r="202" spans="1:9" x14ac:dyDescent="0.25">
      <c r="A202" s="5">
        <v>44240</v>
      </c>
      <c r="B202">
        <v>1088152</v>
      </c>
      <c r="C202" s="2">
        <v>995070</v>
      </c>
      <c r="D202" s="2">
        <v>18320</v>
      </c>
      <c r="E202" s="2">
        <v>4936644</v>
      </c>
      <c r="G202" s="6">
        <f t="shared" si="9"/>
        <v>5141</v>
      </c>
      <c r="H202">
        <f t="shared" si="10"/>
        <v>0.58248357126671202</v>
      </c>
      <c r="I202" s="8">
        <f t="shared" si="8"/>
        <v>9659223.291564228</v>
      </c>
    </row>
    <row r="203" spans="1:9" x14ac:dyDescent="0.25">
      <c r="A203" s="5">
        <v>44241</v>
      </c>
      <c r="B203">
        <v>1091031</v>
      </c>
      <c r="C203" s="2">
        <v>1002581</v>
      </c>
      <c r="D203" s="2">
        <v>18461</v>
      </c>
      <c r="E203" s="2">
        <v>4945030</v>
      </c>
      <c r="G203" s="6">
        <f t="shared" si="9"/>
        <v>2879</v>
      </c>
      <c r="H203">
        <f t="shared" si="10"/>
        <v>0.56000778058743439</v>
      </c>
      <c r="I203" s="8">
        <f t="shared" si="8"/>
        <v>10248917.261087552</v>
      </c>
    </row>
    <row r="204" spans="1:9" x14ac:dyDescent="0.25">
      <c r="A204" s="5">
        <v>44242</v>
      </c>
      <c r="B204">
        <v>1099932</v>
      </c>
      <c r="C204" s="2">
        <v>1010788</v>
      </c>
      <c r="D204" s="2">
        <v>18584</v>
      </c>
      <c r="E204" s="2">
        <v>4974129</v>
      </c>
      <c r="G204" s="6">
        <f t="shared" si="9"/>
        <v>8901</v>
      </c>
      <c r="H204">
        <f t="shared" si="10"/>
        <v>3.0916985064258422</v>
      </c>
      <c r="I204" s="8">
        <f t="shared" si="8"/>
        <v>10874611.949011896</v>
      </c>
    </row>
    <row r="205" spans="1:9" x14ac:dyDescent="0.25">
      <c r="A205" s="5">
        <v>44243</v>
      </c>
      <c r="B205">
        <v>1112533</v>
      </c>
      <c r="C205" s="2">
        <v>1013771</v>
      </c>
      <c r="D205" s="2">
        <v>18729</v>
      </c>
      <c r="E205" s="2">
        <v>5008670</v>
      </c>
      <c r="G205" s="6">
        <f t="shared" si="9"/>
        <v>12601</v>
      </c>
      <c r="H205">
        <f t="shared" si="10"/>
        <v>1.4156836310526908</v>
      </c>
      <c r="I205" s="8">
        <f t="shared" si="8"/>
        <v>11538505.193185996</v>
      </c>
    </row>
    <row r="206" spans="1:9" x14ac:dyDescent="0.25">
      <c r="A206" s="5">
        <v>44244</v>
      </c>
      <c r="B206">
        <v>1123462</v>
      </c>
      <c r="C206" s="2">
        <v>1016310</v>
      </c>
      <c r="D206" s="2">
        <v>18858</v>
      </c>
      <c r="E206" s="2">
        <v>5041450</v>
      </c>
      <c r="G206" s="6">
        <f t="shared" si="9"/>
        <v>10929</v>
      </c>
      <c r="H206">
        <f t="shared" si="10"/>
        <v>0.86731211808586617</v>
      </c>
      <c r="I206" s="8">
        <f t="shared" si="8"/>
        <v>12242929.009092364</v>
      </c>
    </row>
    <row r="207" spans="1:9" x14ac:dyDescent="0.25">
      <c r="A207" s="5">
        <v>44245</v>
      </c>
      <c r="B207">
        <v>1135157</v>
      </c>
      <c r="C207" s="2">
        <v>1026524</v>
      </c>
      <c r="D207" s="2">
        <v>19017</v>
      </c>
      <c r="E207" s="2">
        <v>5075521</v>
      </c>
      <c r="G207" s="6">
        <f t="shared" si="9"/>
        <v>11695</v>
      </c>
      <c r="H207">
        <f t="shared" si="10"/>
        <v>1.0700887546893585</v>
      </c>
      <c r="I207" s="8">
        <f t="shared" si="8"/>
        <v>12990357.781369435</v>
      </c>
    </row>
    <row r="208" spans="1:9" x14ac:dyDescent="0.25">
      <c r="A208" s="5">
        <v>44246</v>
      </c>
      <c r="B208">
        <v>1146434</v>
      </c>
      <c r="C208" s="2">
        <v>1027030</v>
      </c>
      <c r="D208" s="2">
        <v>19178</v>
      </c>
      <c r="E208" s="2">
        <v>5112016</v>
      </c>
      <c r="G208" s="6">
        <f t="shared" si="9"/>
        <v>11277</v>
      </c>
      <c r="H208">
        <f t="shared" si="10"/>
        <v>0.96425823001282596</v>
      </c>
      <c r="I208" s="8">
        <f t="shared" si="8"/>
        <v>13783416.955424767</v>
      </c>
    </row>
    <row r="209" spans="1:9" x14ac:dyDescent="0.25">
      <c r="A209" s="5">
        <v>44247</v>
      </c>
      <c r="B209">
        <v>1153201</v>
      </c>
      <c r="C209" s="2">
        <v>1027326</v>
      </c>
      <c r="D209" s="2">
        <v>19332</v>
      </c>
      <c r="E209" s="2">
        <v>5130820</v>
      </c>
      <c r="G209" s="6">
        <f t="shared" si="9"/>
        <v>6767</v>
      </c>
      <c r="H209">
        <f t="shared" si="10"/>
        <v>0.60007094085306378</v>
      </c>
      <c r="I209" s="8">
        <f t="shared" si="8"/>
        <v>14624892.259669781</v>
      </c>
    </row>
    <row r="210" spans="1:9" x14ac:dyDescent="0.25">
      <c r="A210" s="5">
        <v>44248</v>
      </c>
      <c r="B210">
        <v>1157258</v>
      </c>
      <c r="C210" s="2">
        <v>1027605</v>
      </c>
      <c r="D210" s="2">
        <v>19453</v>
      </c>
      <c r="E210" s="2">
        <v>5140392</v>
      </c>
      <c r="G210" s="6">
        <f t="shared" si="9"/>
        <v>4057</v>
      </c>
      <c r="H210">
        <f t="shared" si="10"/>
        <v>0.59952711689079352</v>
      </c>
      <c r="I210" s="8">
        <f t="shared" si="8"/>
        <v>15517739.490770388</v>
      </c>
    </row>
    <row r="211" spans="1:9" x14ac:dyDescent="0.25">
      <c r="A211" s="5">
        <v>44249</v>
      </c>
      <c r="B211">
        <v>1168491</v>
      </c>
      <c r="C211" s="2">
        <v>1028131</v>
      </c>
      <c r="D211" s="2">
        <v>19537</v>
      </c>
      <c r="E211" s="2">
        <v>5172364</v>
      </c>
      <c r="G211" s="6">
        <f t="shared" si="9"/>
        <v>11233</v>
      </c>
      <c r="H211">
        <f t="shared" si="10"/>
        <v>2.7687946758688686</v>
      </c>
      <c r="I211" s="8">
        <f t="shared" si="8"/>
        <v>16465094.896285541</v>
      </c>
    </row>
  </sheetData>
  <hyperlinks>
    <hyperlink ref="A1" r:id="rId1" xr:uid="{F9E72DA3-5240-4DB0-8F52-BF35BF17821A}"/>
  </hyperlinks>
  <pageMargins left="0.7" right="0.7" top="0.78740157499999996" bottom="0.78740157499999996"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32B06A5B3EE4A885071E99F0C9C5D" ma:contentTypeVersion="4" ma:contentTypeDescription="Vytvoří nový dokument" ma:contentTypeScope="" ma:versionID="3413076e2503c9dd72bf8d6e77e2319a">
  <xsd:schema xmlns:xsd="http://www.w3.org/2001/XMLSchema" xmlns:xs="http://www.w3.org/2001/XMLSchema" xmlns:p="http://schemas.microsoft.com/office/2006/metadata/properties" xmlns:ns2="a4066a5e-7ff9-4594-9395-62df5d4e30db" targetNamespace="http://schemas.microsoft.com/office/2006/metadata/properties" ma:root="true" ma:fieldsID="c79a80058de446a5a4f6b7edff881e5c" ns2:_="">
    <xsd:import namespace="a4066a5e-7ff9-4594-9395-62df5d4e30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66a5e-7ff9-4594-9395-62df5d4e30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91F30E-17F9-4A0F-A3C3-5D25993780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66a5e-7ff9-4594-9395-62df5d4e30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B2E896-A46F-4FC4-963B-A8503CAFD3C0}">
  <ds:schemaRefs>
    <ds:schemaRef ds:uri="http://schemas.microsoft.com/sharepoint/v3/contenttype/forms"/>
  </ds:schemaRefs>
</ds:datastoreItem>
</file>

<file path=customXml/itemProps3.xml><?xml version="1.0" encoding="utf-8"?>
<ds:datastoreItem xmlns:ds="http://schemas.openxmlformats.org/officeDocument/2006/customXml" ds:itemID="{8610E27A-172A-4E48-9646-17CA3CBDAE4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formulas</vt:lpstr>
      <vt:lpstr>covid blank</vt:lpstr>
      <vt:lpstr>covid solved class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dc:creator>
  <cp:keywords/>
  <dc:description/>
  <cp:lastModifiedBy>Blažek Petr</cp:lastModifiedBy>
  <cp:revision/>
  <dcterms:created xsi:type="dcterms:W3CDTF">2020-10-15T07:47:40Z</dcterms:created>
  <dcterms:modified xsi:type="dcterms:W3CDTF">2025-03-03T14:14:45Z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0x01010081032B06A5B3EE4A885071E99F0C9C5D</vt:lpwstr>
  </property>
</Properties>
</file>